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G 04 - REGION SUD - Ecoles Banon et ligne 470  2023\FH 2023 2024\"/>
    </mc:Choice>
  </mc:AlternateContent>
  <xr:revisionPtr revIDLastSave="0" documentId="13_ncr:1_{AE904ECC-B587-45F8-A234-5ABD477B75B0}" xr6:coauthVersionLast="47" xr6:coauthVersionMax="47" xr10:uidLastSave="{00000000-0000-0000-0000-000000000000}"/>
  <bookViews>
    <workbookView xWindow="-120" yWindow="-120" windowWidth="29040" windowHeight="15840" activeTab="8" xr2:uid="{B5A079DB-D13A-44D9-9973-7248619855EF}"/>
  </bookViews>
  <sheets>
    <sheet name="4701" sheetId="2" r:id="rId1"/>
    <sheet name="4702" sheetId="3" r:id="rId2"/>
    <sheet name="4703" sheetId="4" r:id="rId3"/>
    <sheet name="4704" sheetId="5" r:id="rId4"/>
    <sheet name="4705" sheetId="6" r:id="rId5"/>
    <sheet name="4706" sheetId="7" r:id="rId6"/>
    <sheet name="4707" sheetId="8" r:id="rId7"/>
    <sheet name="4708" sheetId="9" r:id="rId8"/>
    <sheet name="470" sheetId="14" r:id="rId9"/>
  </sheets>
  <externalReferences>
    <externalReference r:id="rId10"/>
  </externalReferences>
  <definedNames>
    <definedName name="_____xlnm_Database">NA()</definedName>
    <definedName name="____xlnm_Database">NA()</definedName>
    <definedName name="___xlnm_Database">NA()</definedName>
    <definedName name="__xlnm_Database">NA()</definedName>
    <definedName name="_xlnm.Database">#REF!</definedName>
    <definedName name="Bdd">#REF!</definedName>
    <definedName name="Calendrier">[1]CALENDRIERS!$C$3:$XFD$9</definedName>
    <definedName name="Excel_BuiltIn__FilterDatabase">#REF!</definedName>
    <definedName name="Excel_BuiltIn__FilterDatabase_1">#REF!</definedName>
    <definedName name="Excel_BuiltIn__FilterDatabase_2">#REF!</definedName>
    <definedName name="Excel_BuiltIn_Database">#REF!</definedName>
    <definedName name="Excel_BuiltIn_Database_1">#REF!</definedName>
    <definedName name="Excel_BuiltIn_Database_1_1">NA()</definedName>
    <definedName name="Excel_BuiltIn_Database_10">#REF!</definedName>
    <definedName name="Excel_BuiltIn_Database_2">#REF!</definedName>
    <definedName name="Excel_BuiltIn_Database_2_1">NA()</definedName>
    <definedName name="Excel_BuiltIn_Database_3">#REF!</definedName>
    <definedName name="Excel_BuiltIn_Database_4">#REF!</definedName>
    <definedName name="Excel_BuiltIn_Database_5">#REF!</definedName>
    <definedName name="Excel_BuiltIn_Database_6">#REF!</definedName>
    <definedName name="Excel_BuiltIn_Database_7">#REF!</definedName>
    <definedName name="Excel_BuiltIn_Database_8">NA()</definedName>
    <definedName name="Excel_BuiltIn_Database_9">NA()</definedName>
    <definedName name="Excel_BuiltIn_Print_Area_1">#REF!</definedName>
    <definedName name="Excel_BuiltIn_Print_Area_1_1">#REF!</definedName>
    <definedName name="Excel_BuiltIn_Print_Area_4">#REF!</definedName>
    <definedName name="Excel_BuiltIn_Print_Area_5">NA()</definedName>
    <definedName name="Excel_BuiltIn_Print_Area_7">#REF!</definedName>
    <definedName name="Excel_BuiltIn_Print_Titles_1">0</definedName>
    <definedName name="FqFSFf">NA()</definedName>
    <definedName name="Jours">[1]CALENDRIERS!$A$3:$A$9</definedName>
    <definedName name="Libcal">[1]CALENDRIERS!$C$1:$XFD$1</definedName>
    <definedName name="sQSqs">NA()</definedName>
    <definedName name="tyjre">NA()</definedName>
    <definedName name="V">#REF!</definedName>
    <definedName name="VC">#REF!</definedName>
    <definedName name="yjjukruk">NA()</definedName>
    <definedName name="_xlnm.Print_Area" localSheetId="8">'470'!$A$1:$I$50</definedName>
    <definedName name="_xlnm.Print_Area" localSheetId="0">'4701'!$A$1:$G$37</definedName>
    <definedName name="_xlnm.Print_Area" localSheetId="1">'4702'!$A$1:$G$37</definedName>
    <definedName name="_xlnm.Print_Area" localSheetId="2">'4703'!$A$1:$G$46</definedName>
    <definedName name="_xlnm.Print_Area" localSheetId="3">'4704'!$A$1:$G$35</definedName>
    <definedName name="_xlnm.Print_Area" localSheetId="4">'4705'!$A$1:$G$33</definedName>
    <definedName name="_xlnm.Print_Area" localSheetId="5">'4706'!$A$1:$G$35</definedName>
    <definedName name="_xlnm.Print_Area" localSheetId="6">'4707'!$A$1:$F$32</definedName>
    <definedName name="_xlnm.Print_Area" localSheetId="7">'4708'!$A$1:$I$21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" l="1"/>
  <c r="G8" i="3"/>
  <c r="G9" i="3"/>
  <c r="G10" i="3"/>
  <c r="G11" i="3"/>
  <c r="G12" i="3"/>
  <c r="G13" i="3"/>
  <c r="G14" i="3"/>
  <c r="H54" i="14"/>
  <c r="G54" i="14"/>
  <c r="F20" i="3"/>
  <c r="F39" i="5"/>
  <c r="F21" i="4"/>
  <c r="G20" i="3" l="1"/>
  <c r="G21" i="3" s="1"/>
  <c r="F41" i="3"/>
  <c r="G18" i="6"/>
  <c r="F37" i="6"/>
  <c r="G26" i="14"/>
  <c r="F54" i="14"/>
  <c r="F34" i="2"/>
  <c r="G39" i="5"/>
  <c r="G34" i="2"/>
  <c r="F18" i="6"/>
  <c r="F26" i="14"/>
  <c r="G41" i="3"/>
  <c r="G37" i="6"/>
  <c r="F19" i="7"/>
  <c r="G21" i="4"/>
  <c r="G19" i="7"/>
  <c r="I54" i="14"/>
  <c r="F44" i="4"/>
  <c r="F39" i="7"/>
  <c r="G44" i="4"/>
  <c r="G39" i="7"/>
  <c r="F19" i="5"/>
  <c r="F17" i="2"/>
  <c r="G19" i="5"/>
  <c r="G17" i="2"/>
  <c r="G6" i="5" l="1"/>
  <c r="G8" i="5"/>
  <c r="G9" i="5"/>
  <c r="G10" i="5"/>
  <c r="G11" i="5"/>
  <c r="G12" i="5"/>
  <c r="G13" i="5"/>
  <c r="G15" i="5"/>
  <c r="G6" i="6"/>
  <c r="G8" i="6"/>
  <c r="G9" i="6"/>
  <c r="G10" i="6"/>
  <c r="G11" i="6"/>
  <c r="G12" i="6"/>
  <c r="G14" i="6"/>
  <c r="G6" i="2"/>
  <c r="G8" i="2"/>
  <c r="G9" i="2"/>
  <c r="G10" i="2"/>
  <c r="G8" i="7"/>
  <c r="G6" i="7"/>
  <c r="I50" i="14"/>
  <c r="H50" i="14"/>
  <c r="G50" i="14"/>
  <c r="F50" i="14"/>
  <c r="I49" i="14"/>
  <c r="H49" i="14"/>
  <c r="G49" i="14"/>
  <c r="F49" i="14"/>
  <c r="I48" i="14"/>
  <c r="H48" i="14"/>
  <c r="G48" i="14"/>
  <c r="F48" i="14"/>
  <c r="I47" i="14"/>
  <c r="H47" i="14"/>
  <c r="G47" i="14"/>
  <c r="F47" i="14"/>
  <c r="H46" i="14"/>
  <c r="G46" i="14"/>
  <c r="F46" i="14"/>
  <c r="I45" i="14"/>
  <c r="H45" i="14"/>
  <c r="G45" i="14"/>
  <c r="I44" i="14"/>
  <c r="H44" i="14"/>
  <c r="G44" i="14"/>
  <c r="F44" i="14"/>
  <c r="I43" i="14"/>
  <c r="H43" i="14"/>
  <c r="G43" i="14"/>
  <c r="F43" i="14"/>
  <c r="I42" i="14"/>
  <c r="H42" i="14"/>
  <c r="G42" i="14"/>
  <c r="F42" i="14"/>
  <c r="I41" i="14"/>
  <c r="H41" i="14"/>
  <c r="G41" i="14"/>
  <c r="F41" i="14"/>
  <c r="I40" i="14"/>
  <c r="F40" i="14"/>
  <c r="I39" i="14"/>
  <c r="F39" i="14"/>
  <c r="I38" i="14"/>
  <c r="H38" i="14"/>
  <c r="G38" i="14"/>
  <c r="F38" i="14"/>
  <c r="I37" i="14"/>
  <c r="H37" i="14"/>
  <c r="G37" i="14"/>
  <c r="F9" i="14"/>
  <c r="G9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F17" i="14"/>
  <c r="G17" i="14"/>
  <c r="F18" i="14"/>
  <c r="G18" i="14"/>
  <c r="F19" i="14"/>
  <c r="F20" i="14"/>
  <c r="G20" i="14"/>
  <c r="F21" i="14"/>
  <c r="F22" i="14"/>
  <c r="G22" i="14"/>
  <c r="G33" i="6" l="1"/>
  <c r="F33" i="6"/>
  <c r="G32" i="6"/>
  <c r="F32" i="6"/>
  <c r="G31" i="6"/>
  <c r="F31" i="6"/>
  <c r="G30" i="6"/>
  <c r="F30" i="6"/>
  <c r="G29" i="6"/>
  <c r="F29" i="6"/>
  <c r="F14" i="6"/>
  <c r="F12" i="6"/>
  <c r="F11" i="6"/>
  <c r="F10" i="6"/>
  <c r="F9" i="6"/>
  <c r="F8" i="6"/>
  <c r="G35" i="5" l="1"/>
  <c r="F35" i="5"/>
  <c r="G34" i="5"/>
  <c r="F34" i="5"/>
  <c r="G33" i="5"/>
  <c r="F33" i="5"/>
  <c r="G32" i="5"/>
  <c r="F32" i="5"/>
  <c r="G31" i="5"/>
  <c r="F31" i="5"/>
  <c r="G30" i="5"/>
  <c r="F30" i="5"/>
  <c r="F13" i="2" l="1"/>
  <c r="F12" i="2"/>
  <c r="F11" i="2"/>
  <c r="F10" i="2"/>
  <c r="F9" i="2"/>
  <c r="F8" i="2"/>
  <c r="F35" i="7" l="1"/>
  <c r="G35" i="7"/>
  <c r="G31" i="7"/>
  <c r="G30" i="7"/>
  <c r="F15" i="7"/>
  <c r="F11" i="5" l="1"/>
  <c r="F10" i="5"/>
  <c r="F9" i="5"/>
  <c r="F8" i="5"/>
  <c r="F14" i="3"/>
  <c r="G12" i="4" l="1"/>
  <c r="G11" i="4"/>
  <c r="G10" i="4"/>
  <c r="G9" i="4"/>
  <c r="G8" i="4"/>
  <c r="F20" i="9" l="1"/>
  <c r="F19" i="9"/>
  <c r="F18" i="9"/>
  <c r="F10" i="9"/>
  <c r="F9" i="9"/>
  <c r="F8" i="9"/>
  <c r="F24" i="8"/>
  <c r="F23" i="8"/>
  <c r="F13" i="3"/>
  <c r="F12" i="3"/>
  <c r="F11" i="3"/>
  <c r="F10" i="3"/>
  <c r="F9" i="3"/>
  <c r="F8" i="3"/>
  <c r="G24" i="2"/>
  <c r="F24" i="2"/>
  <c r="H55" i="14" l="1"/>
  <c r="G55" i="14"/>
  <c r="F21" i="3"/>
  <c r="I35" i="14"/>
  <c r="H35" i="14"/>
  <c r="G35" i="14"/>
  <c r="F35" i="14"/>
  <c r="G7" i="14"/>
  <c r="F7" i="14"/>
  <c r="H21" i="3" l="1"/>
  <c r="F18" i="2"/>
  <c r="F19" i="6"/>
  <c r="G19" i="6"/>
  <c r="G20" i="5"/>
  <c r="G18" i="2"/>
  <c r="F45" i="4"/>
  <c r="G20" i="7"/>
  <c r="F27" i="14"/>
  <c r="F42" i="3"/>
  <c r="H42" i="3" s="1"/>
  <c r="F40" i="5"/>
  <c r="G45" i="4"/>
  <c r="I55" i="14"/>
  <c r="G42" i="3"/>
  <c r="G22" i="4"/>
  <c r="G40" i="5"/>
  <c r="F38" i="6"/>
  <c r="F35" i="2"/>
  <c r="G38" i="6"/>
  <c r="F40" i="7"/>
  <c r="F55" i="14"/>
  <c r="G35" i="2"/>
  <c r="G40" i="7"/>
  <c r="G27" i="14"/>
  <c r="J42" i="3" l="1"/>
  <c r="H18" i="2"/>
  <c r="H19" i="6"/>
  <c r="H40" i="5"/>
  <c r="H38" i="6"/>
  <c r="H45" i="4"/>
  <c r="H40" i="7"/>
  <c r="F22" i="4"/>
  <c r="H22" i="4" s="1"/>
  <c r="F20" i="5"/>
  <c r="H20" i="5" s="1"/>
  <c r="F20" i="7"/>
  <c r="H20" i="7" s="1"/>
  <c r="J55" i="14"/>
  <c r="H35" i="2"/>
  <c r="H27" i="14"/>
  <c r="F16" i="9"/>
  <c r="F6" i="9"/>
  <c r="F21" i="8"/>
  <c r="F6" i="8"/>
  <c r="G32" i="7"/>
  <c r="G26" i="7"/>
  <c r="F26" i="7"/>
  <c r="F8" i="7"/>
  <c r="F6" i="7"/>
  <c r="G25" i="6"/>
  <c r="F25" i="6"/>
  <c r="F6" i="6"/>
  <c r="G26" i="5"/>
  <c r="F26" i="5"/>
  <c r="F15" i="5"/>
  <c r="F13" i="5"/>
  <c r="F12" i="5"/>
  <c r="F6" i="5"/>
  <c r="G38" i="4"/>
  <c r="G37" i="4"/>
  <c r="G36" i="4"/>
  <c r="G35" i="4"/>
  <c r="G34" i="4"/>
  <c r="G33" i="4"/>
  <c r="G32" i="4"/>
  <c r="G28" i="4"/>
  <c r="F38" i="4"/>
  <c r="F37" i="4"/>
  <c r="F36" i="4"/>
  <c r="F35" i="4"/>
  <c r="F34" i="4"/>
  <c r="F33" i="4"/>
  <c r="F32" i="4"/>
  <c r="F28" i="4"/>
  <c r="G6" i="4"/>
  <c r="F17" i="4"/>
  <c r="F16" i="4"/>
  <c r="F15" i="4"/>
  <c r="F13" i="4"/>
  <c r="F12" i="4"/>
  <c r="F11" i="4"/>
  <c r="F10" i="4"/>
  <c r="F9" i="4"/>
  <c r="F8" i="4"/>
  <c r="F6" i="4"/>
  <c r="G27" i="3"/>
  <c r="F27" i="3"/>
  <c r="F6" i="3"/>
  <c r="F6" i="2"/>
  <c r="J38" i="6" l="1"/>
  <c r="J35" i="2"/>
  <c r="J40" i="5"/>
  <c r="J40" i="7"/>
  <c r="J45" i="4"/>
  <c r="L55" i="14"/>
</calcChain>
</file>

<file path=xl/sharedStrings.xml><?xml version="1.0" encoding="utf-8"?>
<sst xmlns="http://schemas.openxmlformats.org/spreadsheetml/2006/main" count="549" uniqueCount="130">
  <si>
    <t>Fiche Horaire</t>
  </si>
  <si>
    <t xml:space="preserve">Ligne : </t>
  </si>
  <si>
    <t>Commune</t>
  </si>
  <si>
    <t>Coordonnées</t>
  </si>
  <si>
    <t>Code</t>
  </si>
  <si>
    <t>Point d'arrêt</t>
  </si>
  <si>
    <t>SIMIANE LA ROTONDE</t>
  </si>
  <si>
    <t>Chavon hameau</t>
  </si>
  <si>
    <t>Cheyran hameau</t>
  </si>
  <si>
    <t>Ecole</t>
  </si>
  <si>
    <t xml:space="preserve">Scolaire : </t>
  </si>
  <si>
    <t>lmmjv---</t>
  </si>
  <si>
    <t>Oui</t>
  </si>
  <si>
    <t>Itinéraires</t>
  </si>
  <si>
    <t>RETOUR</t>
  </si>
  <si>
    <t>La Lave</t>
  </si>
  <si>
    <t>--m-----</t>
  </si>
  <si>
    <t>lm-jv---</t>
  </si>
  <si>
    <t>ST ETIENNE LES ORGUES</t>
  </si>
  <si>
    <t>La Casa-Ste Luce</t>
  </si>
  <si>
    <t>Mairie</t>
  </si>
  <si>
    <t>ONGLES</t>
  </si>
  <si>
    <t>Les Verdets</t>
  </si>
  <si>
    <t>village-école</t>
  </si>
  <si>
    <t>Le Rocher d'Ongles</t>
  </si>
  <si>
    <t>BANON</t>
  </si>
  <si>
    <t>LARDIERS</t>
  </si>
  <si>
    <t>Place</t>
  </si>
  <si>
    <t>L'HOSPITALET</t>
  </si>
  <si>
    <t>Lavoir</t>
  </si>
  <si>
    <t>SAUMANE</t>
  </si>
  <si>
    <t>LA ROCHEGIRON</t>
  </si>
  <si>
    <t>La fontaine</t>
  </si>
  <si>
    <t>St Pancrace</t>
  </si>
  <si>
    <t>St Pancrace 2</t>
  </si>
  <si>
    <t>Les Andrieux</t>
  </si>
  <si>
    <t>La Morige</t>
  </si>
  <si>
    <t>STE CROIX A LAUZE</t>
  </si>
  <si>
    <t>Ste Croix à Lauze - Le Brec</t>
  </si>
  <si>
    <t>Village</t>
  </si>
  <si>
    <t>VACHERES</t>
  </si>
  <si>
    <t>REVEST DES BROUSSES</t>
  </si>
  <si>
    <t>Parking 'Le Regain'</t>
  </si>
  <si>
    <t>Les Hautes Granges</t>
  </si>
  <si>
    <t>La Ruine - Point P</t>
  </si>
  <si>
    <t>OPPEDETTE</t>
  </si>
  <si>
    <t>Boulinette</t>
  </si>
  <si>
    <t>MONTSALIER</t>
  </si>
  <si>
    <t>La Croix</t>
  </si>
  <si>
    <t>REVEST DU BION</t>
  </si>
  <si>
    <t>Place de la Mairie</t>
  </si>
  <si>
    <t>REDORTIERS</t>
  </si>
  <si>
    <t>La Guerrière</t>
  </si>
  <si>
    <t>CRUIS</t>
  </si>
  <si>
    <t>La Place</t>
  </si>
  <si>
    <t>DIGNE-LES-BAINS</t>
  </si>
  <si>
    <t>Lycée A D Neel</t>
  </si>
  <si>
    <t>Gare routière</t>
  </si>
  <si>
    <t>l-------</t>
  </si>
  <si>
    <t>----v---</t>
  </si>
  <si>
    <t xml:space="preserve">4 J. primaire : </t>
  </si>
  <si>
    <t>num veh</t>
  </si>
  <si>
    <t xml:space="preserve">type veh </t>
  </si>
  <si>
    <t>km/crse</t>
  </si>
  <si>
    <t>crses période</t>
  </si>
  <si>
    <t>km période</t>
  </si>
  <si>
    <t>ST MICHEL L'OBSERVATOIRE</t>
  </si>
  <si>
    <t>Place de Lincel</t>
  </si>
  <si>
    <t>Croisement D105 'Le potier'</t>
  </si>
  <si>
    <t>Carrefour St Michel Rimourelle</t>
  </si>
  <si>
    <t>DAUPHIN</t>
  </si>
  <si>
    <t>ST MAIME</t>
  </si>
  <si>
    <t>Les Quatre Reines</t>
  </si>
  <si>
    <t>La Cité</t>
  </si>
  <si>
    <t>VOLX</t>
  </si>
  <si>
    <t>Les Quatre chemins</t>
  </si>
  <si>
    <t>MANOSQUE</t>
  </si>
  <si>
    <t>Lycée des Iscles</t>
  </si>
  <si>
    <t>Tannerie</t>
  </si>
  <si>
    <t>Gare SNCF</t>
  </si>
  <si>
    <t>veh 1</t>
  </si>
  <si>
    <t>veh 2</t>
  </si>
  <si>
    <t>veh 3</t>
  </si>
  <si>
    <t>veh 4</t>
  </si>
  <si>
    <t>veh 5</t>
  </si>
  <si>
    <t>veh 6</t>
  </si>
  <si>
    <t>veh 8</t>
  </si>
  <si>
    <t>Charreirasse / D13</t>
  </si>
  <si>
    <t>D951</t>
  </si>
  <si>
    <t>13:05</t>
  </si>
  <si>
    <t>17:15</t>
  </si>
  <si>
    <t>Le Moulin</t>
  </si>
  <si>
    <t>Buissonnades</t>
  </si>
  <si>
    <t>correspondance depuis Banon avec la ligne 247.005 à l'arrêt "Ecole"</t>
  </si>
  <si>
    <t>MALLEFOUGASSE</t>
  </si>
  <si>
    <t>Le Fougassais</t>
  </si>
  <si>
    <t>Combe du Pommier</t>
  </si>
  <si>
    <t xml:space="preserve"> --m----</t>
  </si>
  <si>
    <t>lm-jv--</t>
  </si>
  <si>
    <t>Bascule</t>
  </si>
  <si>
    <t>Ecole primaire</t>
  </si>
  <si>
    <t>Halte routière</t>
  </si>
  <si>
    <t>correspondance vers Banon avec la ligne 247.005 à l'arrêt "Bascule'</t>
  </si>
  <si>
    <t>La Boutonnelle</t>
  </si>
  <si>
    <t xml:space="preserve">Ecole </t>
  </si>
  <si>
    <t>Collège</t>
  </si>
  <si>
    <t xml:space="preserve"> --m-----</t>
  </si>
  <si>
    <t>ex n° 208.001</t>
  </si>
  <si>
    <t>ex n° 247.003</t>
  </si>
  <si>
    <t>ex n° 247.001</t>
  </si>
  <si>
    <t>ex n° 247.004</t>
  </si>
  <si>
    <t>ex n° 247.005</t>
  </si>
  <si>
    <t>ex n° 247.006</t>
  </si>
  <si>
    <t>4707 - BANON - DIGNE LES BAINS</t>
  </si>
  <si>
    <t>ex n° 247.007</t>
  </si>
  <si>
    <t>4708 - L'HOSPITALET-SAUMANE-REVEST DES BROUSSES</t>
  </si>
  <si>
    <t>ex n° 247.008</t>
  </si>
  <si>
    <t>470 - BANON-MANOSQUE</t>
  </si>
  <si>
    <t>ex B1</t>
  </si>
  <si>
    <t>km total</t>
  </si>
  <si>
    <t>SCOL</t>
  </si>
  <si>
    <t>VAC</t>
  </si>
  <si>
    <t>AN</t>
  </si>
  <si>
    <t>4701- SIMIANE LA ROTONDE-Ecole</t>
  </si>
  <si>
    <t>4702 - ST ETIENNE LES ORGUES-BANON</t>
  </si>
  <si>
    <t>4703 - LARDIERS - BANON</t>
  </si>
  <si>
    <t>4704 - STE CROIX A LAUZE - BANON</t>
  </si>
  <si>
    <t>4705 - OPPEDETTE-BANON</t>
  </si>
  <si>
    <t>4706 - REVEST DU BION - BANON</t>
  </si>
  <si>
    <t>Lycée PG de Gennes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</si>
</sst>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2" borderId="2" xfId="0" applyFont="1" applyFill="1" applyBorder="1"/>
    <xf numFmtId="0" fontId="5" fillId="2" borderId="7" xfId="0" applyFont="1" applyFill="1" applyBorder="1"/>
    <xf numFmtId="0" fontId="4" fillId="0" borderId="0" xfId="0" applyFont="1"/>
    <xf numFmtId="0" fontId="5" fillId="0" borderId="0" xfId="0" applyFont="1"/>
    <xf numFmtId="0" fontId="5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2" borderId="1" xfId="0" applyFont="1" applyFill="1" applyBorder="1"/>
    <xf numFmtId="0" fontId="5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0" fillId="5" borderId="4" xfId="0" applyFill="1" applyBorder="1"/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0" fontId="0" fillId="4" borderId="6" xfId="0" applyFill="1" applyBorder="1"/>
    <xf numFmtId="0" fontId="2" fillId="7" borderId="0" xfId="0" applyFont="1" applyFill="1" applyAlignment="1">
      <alignment vertical="center"/>
    </xf>
    <xf numFmtId="0" fontId="0" fillId="7" borderId="0" xfId="0" applyFill="1"/>
    <xf numFmtId="0" fontId="3" fillId="7" borderId="0" xfId="0" applyFont="1" applyFill="1" applyAlignment="1">
      <alignment horizontal="right"/>
    </xf>
    <xf numFmtId="0" fontId="3" fillId="7" borderId="0" xfId="0" applyFont="1" applyFill="1"/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" fillId="7" borderId="0" xfId="0" applyFont="1" applyFill="1"/>
    <xf numFmtId="0" fontId="5" fillId="7" borderId="0" xfId="0" applyFont="1" applyFill="1"/>
    <xf numFmtId="0" fontId="0" fillId="0" borderId="4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1" fillId="6" borderId="4" xfId="0" applyNumberFormat="1" applyFont="1" applyFill="1" applyBorder="1" applyAlignment="1">
      <alignment horizontal="center"/>
    </xf>
    <xf numFmtId="2" fontId="9" fillId="6" borderId="4" xfId="0" applyNumberFormat="1" applyFont="1" applyFill="1" applyBorder="1" applyAlignment="1">
      <alignment horizontal="center"/>
    </xf>
    <xf numFmtId="2" fontId="1" fillId="6" borderId="9" xfId="0" applyNumberFormat="1" applyFont="1" applyFill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5" fillId="2" borderId="1" xfId="0" applyFont="1" applyFill="1" applyBorder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TSI\SRT04-05\3_ACTIVITE%20COMPTABLE%20ET%20FINANCIERE\1_D&#233;penses\1_Transporteurs\1_04\Ann&#233;e%202020-2021\BC%20de%20REFERENCE\Lot%209%20BDC_r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47.001"/>
      <sheetName val="247.003_20180323_A"/>
      <sheetName val="247.004_20180326_A"/>
      <sheetName val="247.005_20180326_A"/>
      <sheetName val="247.006_20180326_A"/>
      <sheetName val="247.007"/>
      <sheetName val="208.001_20180405_A"/>
      <sheetName val="B1"/>
      <sheetName val="RECAP km"/>
      <sheetName val="RECAP veh"/>
      <sheetName val="CALENDRIERS"/>
      <sheetName val="unités d'oeuv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ANSF</v>
          </cell>
          <cell r="D1" t="str">
            <v>AN1</v>
          </cell>
          <cell r="E1" t="str">
            <v>E2</v>
          </cell>
          <cell r="F1" t="str">
            <v>E1</v>
          </cell>
          <cell r="G1" t="str">
            <v>HORS_HE</v>
          </cell>
          <cell r="H1" t="str">
            <v>JF1</v>
          </cell>
          <cell r="I1" t="str">
            <v>SCOL</v>
          </cell>
          <cell r="J1" t="str">
            <v>SCOL_HORS_HE</v>
          </cell>
          <cell r="K1" t="str">
            <v>VAC</v>
          </cell>
          <cell r="L1" t="str">
            <v>VAC_HORS_HE</v>
          </cell>
          <cell r="M1" t="str">
            <v>HE</v>
          </cell>
          <cell r="N1" t="str">
            <v>HE1</v>
          </cell>
        </row>
        <row r="3">
          <cell r="A3" t="str">
            <v>l</v>
          </cell>
          <cell r="C3">
            <v>29</v>
          </cell>
          <cell r="D3">
            <v>31</v>
          </cell>
          <cell r="E3">
            <v>21</v>
          </cell>
          <cell r="F3">
            <v>9</v>
          </cell>
          <cell r="G3">
            <v>9</v>
          </cell>
          <cell r="H3">
            <v>2</v>
          </cell>
          <cell r="I3">
            <v>17</v>
          </cell>
          <cell r="J3">
            <v>9</v>
          </cell>
          <cell r="K3">
            <v>13</v>
          </cell>
          <cell r="L3">
            <v>0</v>
          </cell>
          <cell r="M3">
            <v>21</v>
          </cell>
          <cell r="N3">
            <v>13</v>
          </cell>
        </row>
        <row r="4">
          <cell r="A4" t="str">
            <v>m</v>
          </cell>
          <cell r="C4">
            <v>29</v>
          </cell>
          <cell r="D4">
            <v>30</v>
          </cell>
          <cell r="E4">
            <v>20</v>
          </cell>
          <cell r="F4">
            <v>8</v>
          </cell>
          <cell r="G4">
            <v>10</v>
          </cell>
          <cell r="H4">
            <v>1</v>
          </cell>
          <cell r="I4">
            <v>18</v>
          </cell>
          <cell r="J4">
            <v>10</v>
          </cell>
          <cell r="K4">
            <v>11</v>
          </cell>
          <cell r="L4">
            <v>0</v>
          </cell>
          <cell r="M4">
            <v>20</v>
          </cell>
          <cell r="N4">
            <v>20</v>
          </cell>
        </row>
        <row r="5">
          <cell r="A5" t="str">
            <v>me</v>
          </cell>
          <cell r="C5">
            <v>30</v>
          </cell>
          <cell r="D5">
            <v>30</v>
          </cell>
          <cell r="E5">
            <v>20</v>
          </cell>
          <cell r="F5">
            <v>9</v>
          </cell>
          <cell r="G5">
            <v>9</v>
          </cell>
          <cell r="H5">
            <v>0</v>
          </cell>
          <cell r="I5">
            <v>18</v>
          </cell>
          <cell r="J5">
            <v>9</v>
          </cell>
          <cell r="K5">
            <v>12</v>
          </cell>
          <cell r="L5">
            <v>0</v>
          </cell>
          <cell r="M5">
            <v>21</v>
          </cell>
          <cell r="N5">
            <v>21</v>
          </cell>
        </row>
        <row r="6">
          <cell r="A6" t="str">
            <v>j</v>
          </cell>
          <cell r="C6">
            <v>29</v>
          </cell>
          <cell r="D6">
            <v>30</v>
          </cell>
          <cell r="E6">
            <v>20</v>
          </cell>
          <cell r="F6">
            <v>9</v>
          </cell>
          <cell r="G6">
            <v>8</v>
          </cell>
          <cell r="H6">
            <v>0</v>
          </cell>
          <cell r="I6">
            <v>17</v>
          </cell>
          <cell r="J6">
            <v>8</v>
          </cell>
          <cell r="K6">
            <v>12</v>
          </cell>
          <cell r="L6">
            <v>0</v>
          </cell>
          <cell r="M6">
            <v>21</v>
          </cell>
          <cell r="N6">
            <v>21</v>
          </cell>
        </row>
        <row r="7">
          <cell r="A7" t="str">
            <v>v</v>
          </cell>
          <cell r="C7">
            <v>28</v>
          </cell>
          <cell r="D7">
            <v>29</v>
          </cell>
          <cell r="E7">
            <v>20</v>
          </cell>
          <cell r="F7">
            <v>9</v>
          </cell>
          <cell r="G7">
            <v>7</v>
          </cell>
          <cell r="H7">
            <v>1</v>
          </cell>
          <cell r="I7">
            <v>15</v>
          </cell>
          <cell r="J7">
            <v>6</v>
          </cell>
          <cell r="K7">
            <v>12</v>
          </cell>
          <cell r="L7">
            <v>0</v>
          </cell>
          <cell r="M7">
            <v>21</v>
          </cell>
          <cell r="N7">
            <v>21</v>
          </cell>
        </row>
        <row r="8">
          <cell r="A8" t="str">
            <v>s</v>
          </cell>
          <cell r="C8">
            <v>30</v>
          </cell>
          <cell r="D8">
            <v>31</v>
          </cell>
          <cell r="E8">
            <v>21</v>
          </cell>
          <cell r="F8">
            <v>9</v>
          </cell>
          <cell r="G8">
            <v>9</v>
          </cell>
          <cell r="H8">
            <v>1</v>
          </cell>
          <cell r="I8">
            <v>16</v>
          </cell>
          <cell r="J8">
            <v>9</v>
          </cell>
          <cell r="K8">
            <v>14</v>
          </cell>
          <cell r="L8">
            <v>0</v>
          </cell>
          <cell r="M8">
            <v>22</v>
          </cell>
          <cell r="N8">
            <v>22</v>
          </cell>
        </row>
        <row r="9">
          <cell r="A9" t="str">
            <v>d</v>
          </cell>
          <cell r="C9">
            <v>31</v>
          </cell>
          <cell r="D9">
            <v>31</v>
          </cell>
          <cell r="E9">
            <v>21</v>
          </cell>
          <cell r="F9">
            <v>9</v>
          </cell>
          <cell r="G9">
            <v>9</v>
          </cell>
          <cell r="H9">
            <v>0</v>
          </cell>
          <cell r="I9">
            <v>16</v>
          </cell>
          <cell r="J9">
            <v>9</v>
          </cell>
          <cell r="K9">
            <v>15</v>
          </cell>
          <cell r="L9">
            <v>0</v>
          </cell>
          <cell r="M9">
            <v>22</v>
          </cell>
          <cell r="N9">
            <v>22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D35F8-66C1-4119-9A93-B7933A9E7E23}">
  <sheetPr>
    <pageSetUpPr fitToPage="1"/>
  </sheetPr>
  <dimension ref="A1:J36"/>
  <sheetViews>
    <sheetView showGridLines="0" showZeros="0" workbookViewId="0">
      <selection activeCell="L23" sqref="L23"/>
    </sheetView>
  </sheetViews>
  <sheetFormatPr baseColWidth="10" defaultRowHeight="15" x14ac:dyDescent="0.25"/>
  <cols>
    <col min="1" max="1" width="20.42578125" bestFit="1" customWidth="1"/>
    <col min="2" max="2" width="8" bestFit="1" customWidth="1"/>
    <col min="3" max="3" width="9" bestFit="1" customWidth="1"/>
    <col min="4" max="4" width="7.28515625" hidden="1" customWidth="1"/>
    <col min="5" max="5" width="34" customWidth="1"/>
    <col min="6" max="7" width="12.5703125" bestFit="1" customWidth="1"/>
  </cols>
  <sheetData>
    <row r="1" spans="1:8" ht="30.75" customHeight="1" x14ac:dyDescent="0.25">
      <c r="A1" s="1" t="s">
        <v>0</v>
      </c>
    </row>
    <row r="2" spans="1:8" ht="20.25" x14ac:dyDescent="0.3">
      <c r="A2" s="3" t="s">
        <v>1</v>
      </c>
      <c r="B2" s="2" t="s">
        <v>123</v>
      </c>
    </row>
    <row r="3" spans="1:8" ht="18.75" x14ac:dyDescent="0.3">
      <c r="B3" s="37" t="s">
        <v>107</v>
      </c>
    </row>
    <row r="5" spans="1:8" x14ac:dyDescent="0.25">
      <c r="E5" s="4" t="s">
        <v>10</v>
      </c>
      <c r="F5" s="15" t="s">
        <v>12</v>
      </c>
      <c r="G5" s="15" t="s">
        <v>12</v>
      </c>
    </row>
    <row r="6" spans="1:8" ht="15.75" x14ac:dyDescent="0.25">
      <c r="A6" s="8"/>
      <c r="B6" s="8"/>
      <c r="C6" s="9"/>
      <c r="D6" s="8"/>
      <c r="E6" s="16" t="s">
        <v>13</v>
      </c>
      <c r="F6" s="12" t="str">
        <f>"208.001A1"</f>
        <v>208.001A1</v>
      </c>
      <c r="G6" s="12" t="str">
        <f>"208.001A1"</f>
        <v>208.001A1</v>
      </c>
    </row>
    <row r="7" spans="1:8" ht="15.75" x14ac:dyDescent="0.25">
      <c r="A7" s="17" t="s">
        <v>2</v>
      </c>
      <c r="B7" s="48" t="s">
        <v>3</v>
      </c>
      <c r="C7" s="49"/>
      <c r="D7" s="17" t="s">
        <v>4</v>
      </c>
      <c r="E7" s="17" t="s">
        <v>5</v>
      </c>
      <c r="F7" s="14" t="s">
        <v>17</v>
      </c>
      <c r="G7" s="14" t="s">
        <v>97</v>
      </c>
    </row>
    <row r="8" spans="1:8" x14ac:dyDescent="0.25">
      <c r="A8" s="5" t="s">
        <v>6</v>
      </c>
      <c r="B8" s="35">
        <v>5.5508199999999999</v>
      </c>
      <c r="C8" s="35">
        <v>44.01473</v>
      </c>
      <c r="D8" s="35">
        <v>1156</v>
      </c>
      <c r="E8" s="35" t="s">
        <v>7</v>
      </c>
      <c r="F8" s="38" t="str">
        <f>"07:10"</f>
        <v>07:10</v>
      </c>
      <c r="G8" s="38" t="str">
        <f>"07:10"</f>
        <v>07:10</v>
      </c>
    </row>
    <row r="9" spans="1:8" x14ac:dyDescent="0.25">
      <c r="A9" s="5"/>
      <c r="B9" s="35">
        <v>5.5832100000000002</v>
      </c>
      <c r="C9" s="35">
        <v>44.003419999999998</v>
      </c>
      <c r="D9" s="35">
        <v>1157</v>
      </c>
      <c r="E9" s="35" t="s">
        <v>8</v>
      </c>
      <c r="F9" s="38" t="str">
        <f>"07:30"</f>
        <v>07:30</v>
      </c>
      <c r="G9" s="38" t="str">
        <f>"07:30"</f>
        <v>07:30</v>
      </c>
    </row>
    <row r="10" spans="1:8" x14ac:dyDescent="0.25">
      <c r="A10" s="5"/>
      <c r="B10" s="35"/>
      <c r="C10" s="35"/>
      <c r="D10" s="35"/>
      <c r="E10" s="35" t="s">
        <v>99</v>
      </c>
      <c r="F10" s="38" t="str">
        <f>"07:35"</f>
        <v>07:35</v>
      </c>
      <c r="G10" s="38" t="str">
        <f>"07:35"</f>
        <v>07:35</v>
      </c>
    </row>
    <row r="11" spans="1:8" x14ac:dyDescent="0.25">
      <c r="A11" s="5"/>
      <c r="B11" s="35">
        <v>5.5508199999999999</v>
      </c>
      <c r="C11" s="35">
        <v>44.01473</v>
      </c>
      <c r="D11" s="35">
        <v>1156</v>
      </c>
      <c r="E11" s="35" t="s">
        <v>7</v>
      </c>
      <c r="F11" s="38" t="str">
        <f>"07:50"</f>
        <v>07:50</v>
      </c>
      <c r="G11" s="38"/>
    </row>
    <row r="12" spans="1:8" x14ac:dyDescent="0.25">
      <c r="A12" s="5"/>
      <c r="B12" s="35">
        <v>5.5335099999999997</v>
      </c>
      <c r="C12" s="35">
        <v>44.003169999999997</v>
      </c>
      <c r="D12" s="35">
        <v>1441</v>
      </c>
      <c r="E12" s="35" t="s">
        <v>15</v>
      </c>
      <c r="F12" s="38" t="str">
        <f>"07:55"</f>
        <v>07:55</v>
      </c>
      <c r="G12" s="38"/>
    </row>
    <row r="13" spans="1:8" x14ac:dyDescent="0.25">
      <c r="A13" s="7"/>
      <c r="B13" s="35">
        <v>5.5642399999999999</v>
      </c>
      <c r="C13" s="35">
        <v>43.979289999999999</v>
      </c>
      <c r="D13" s="35">
        <v>1159</v>
      </c>
      <c r="E13" s="35" t="s">
        <v>100</v>
      </c>
      <c r="F13" s="38" t="str">
        <f>"08:05"</f>
        <v>08:05</v>
      </c>
      <c r="G13" s="38"/>
    </row>
    <row r="14" spans="1:8" hidden="1" x14ac:dyDescent="0.25">
      <c r="E14" s="20" t="s">
        <v>61</v>
      </c>
      <c r="F14" s="21" t="s">
        <v>85</v>
      </c>
      <c r="G14" s="21" t="s">
        <v>85</v>
      </c>
    </row>
    <row r="15" spans="1:8" hidden="1" x14ac:dyDescent="0.25">
      <c r="A15" s="10"/>
      <c r="E15" s="20" t="s">
        <v>62</v>
      </c>
      <c r="F15" s="21">
        <v>1</v>
      </c>
      <c r="G15" s="21">
        <v>1</v>
      </c>
    </row>
    <row r="16" spans="1:8" hidden="1" x14ac:dyDescent="0.25">
      <c r="E16" s="22" t="s">
        <v>63</v>
      </c>
      <c r="F16" s="40">
        <v>27.01</v>
      </c>
      <c r="G16" s="40">
        <v>11.42</v>
      </c>
      <c r="H16" s="36"/>
    </row>
    <row r="17" spans="1:8" hidden="1" x14ac:dyDescent="0.25">
      <c r="E17" s="23" t="s">
        <v>64</v>
      </c>
      <c r="F17" s="24" t="e">
        <f>#REF!</f>
        <v>#REF!</v>
      </c>
      <c r="G17" s="24" t="e">
        <f>#REF!</f>
        <v>#REF!</v>
      </c>
    </row>
    <row r="18" spans="1:8" hidden="1" x14ac:dyDescent="0.25">
      <c r="A18" s="10"/>
      <c r="E18" s="23" t="s">
        <v>65</v>
      </c>
      <c r="F18" s="39" t="e">
        <f>F17*F16</f>
        <v>#REF!</v>
      </c>
      <c r="G18" s="39" t="e">
        <f>G17*G16</f>
        <v>#REF!</v>
      </c>
      <c r="H18" s="41" t="e">
        <f>SUM(F18:G18)</f>
        <v>#REF!</v>
      </c>
    </row>
    <row r="19" spans="1:8" x14ac:dyDescent="0.25">
      <c r="A19" s="10" t="s">
        <v>102</v>
      </c>
    </row>
    <row r="21" spans="1:8" ht="15.75" x14ac:dyDescent="0.25">
      <c r="A21" s="11" t="s">
        <v>14</v>
      </c>
    </row>
    <row r="23" spans="1:8" x14ac:dyDescent="0.25">
      <c r="E23" s="4" t="s">
        <v>10</v>
      </c>
      <c r="F23" s="15" t="s">
        <v>12</v>
      </c>
      <c r="G23" s="15" t="s">
        <v>12</v>
      </c>
    </row>
    <row r="24" spans="1:8" ht="15.75" x14ac:dyDescent="0.25">
      <c r="A24" s="8"/>
      <c r="B24" s="8"/>
      <c r="C24" s="9"/>
      <c r="D24" s="8"/>
      <c r="E24" s="16" t="s">
        <v>13</v>
      </c>
      <c r="F24" s="18" t="str">
        <f>"208.001R1"</f>
        <v>208.001R1</v>
      </c>
      <c r="G24" s="12" t="str">
        <f>"208.001R1"</f>
        <v>208.001R1</v>
      </c>
    </row>
    <row r="25" spans="1:8" ht="15.75" x14ac:dyDescent="0.25">
      <c r="A25" s="17" t="s">
        <v>2</v>
      </c>
      <c r="B25" s="48" t="s">
        <v>3</v>
      </c>
      <c r="C25" s="49"/>
      <c r="D25" s="17" t="s">
        <v>4</v>
      </c>
      <c r="E25" s="17" t="s">
        <v>5</v>
      </c>
      <c r="F25" s="19" t="s">
        <v>16</v>
      </c>
      <c r="G25" s="14" t="s">
        <v>17</v>
      </c>
    </row>
    <row r="26" spans="1:8" x14ac:dyDescent="0.25">
      <c r="A26" s="6" t="s">
        <v>6</v>
      </c>
      <c r="B26" s="35"/>
      <c r="C26" s="35"/>
      <c r="D26" s="35"/>
      <c r="E26" s="35" t="s">
        <v>100</v>
      </c>
      <c r="F26" s="38"/>
      <c r="G26" s="44">
        <v>0.70833333333333337</v>
      </c>
    </row>
    <row r="27" spans="1:8" x14ac:dyDescent="0.25">
      <c r="A27" s="5"/>
      <c r="B27" s="35"/>
      <c r="C27" s="35"/>
      <c r="D27" s="35"/>
      <c r="E27" s="35" t="s">
        <v>99</v>
      </c>
      <c r="F27" s="44">
        <v>0.53125</v>
      </c>
      <c r="G27" s="44"/>
    </row>
    <row r="28" spans="1:8" x14ac:dyDescent="0.25">
      <c r="A28" s="5"/>
      <c r="B28" s="35"/>
      <c r="C28" s="35"/>
      <c r="D28" s="35"/>
      <c r="E28" s="35" t="s">
        <v>8</v>
      </c>
      <c r="F28" s="44">
        <v>0.53819444444444442</v>
      </c>
      <c r="G28" s="44">
        <v>0.71527777777777779</v>
      </c>
    </row>
    <row r="29" spans="1:8" x14ac:dyDescent="0.25">
      <c r="A29" s="5"/>
      <c r="B29" s="35"/>
      <c r="C29" s="35"/>
      <c r="D29" s="35"/>
      <c r="E29" s="35" t="s">
        <v>7</v>
      </c>
      <c r="F29" s="44">
        <v>0.54513888888888895</v>
      </c>
      <c r="G29" s="44">
        <v>0.72222222222222221</v>
      </c>
    </row>
    <row r="30" spans="1:8" x14ac:dyDescent="0.25">
      <c r="A30" s="7"/>
      <c r="B30" s="35"/>
      <c r="C30" s="35"/>
      <c r="D30" s="35"/>
      <c r="E30" s="35" t="s">
        <v>15</v>
      </c>
      <c r="F30" s="38"/>
      <c r="G30" s="44">
        <v>0.72569444444444453</v>
      </c>
    </row>
    <row r="31" spans="1:8" hidden="1" x14ac:dyDescent="0.25">
      <c r="E31" s="25" t="s">
        <v>61</v>
      </c>
      <c r="F31" s="21" t="s">
        <v>85</v>
      </c>
      <c r="G31" s="21" t="s">
        <v>85</v>
      </c>
    </row>
    <row r="32" spans="1:8" hidden="1" x14ac:dyDescent="0.25">
      <c r="A32" s="10"/>
      <c r="E32" s="20" t="s">
        <v>62</v>
      </c>
      <c r="F32" s="21">
        <v>1</v>
      </c>
      <c r="G32" s="21">
        <v>1</v>
      </c>
    </row>
    <row r="33" spans="1:10" hidden="1" x14ac:dyDescent="0.25">
      <c r="E33" s="22" t="s">
        <v>63</v>
      </c>
      <c r="F33" s="40">
        <v>13.59</v>
      </c>
      <c r="G33" s="40">
        <v>15.92</v>
      </c>
      <c r="H33" s="36"/>
    </row>
    <row r="34" spans="1:10" hidden="1" x14ac:dyDescent="0.25">
      <c r="E34" s="23" t="s">
        <v>64</v>
      </c>
      <c r="F34" s="24" t="e">
        <f>#REF!</f>
        <v>#REF!</v>
      </c>
      <c r="G34" s="24" t="e">
        <f>#REF!</f>
        <v>#REF!</v>
      </c>
      <c r="J34" s="13" t="s">
        <v>119</v>
      </c>
    </row>
    <row r="35" spans="1:10" hidden="1" x14ac:dyDescent="0.25">
      <c r="A35" s="10"/>
      <c r="E35" s="23" t="s">
        <v>65</v>
      </c>
      <c r="F35" s="39" t="e">
        <f>F34*F33</f>
        <v>#REF!</v>
      </c>
      <c r="G35" s="39" t="e">
        <f>G34*G33</f>
        <v>#REF!</v>
      </c>
      <c r="H35" s="41" t="e">
        <f>SUM(F35:G35)</f>
        <v>#REF!</v>
      </c>
      <c r="J35" s="42" t="e">
        <f>H18+H35</f>
        <v>#REF!</v>
      </c>
    </row>
    <row r="36" spans="1:10" x14ac:dyDescent="0.25">
      <c r="A36" s="10" t="s">
        <v>93</v>
      </c>
    </row>
  </sheetData>
  <sheetProtection algorithmName="SHA-512" hashValue="Ni6ubzun67pJozAmiwV3SrLxa7YIt1mC+hmRte+hqkWINJaX5Z3qcCdxGzYmk5KKtaaT7DKwtt5kJXUg+m+SFQ==" saltValue="XyGD80MWNflWNKme/ShACQ==" spinCount="100000" sheet="1" objects="1" scenarios="1"/>
  <mergeCells count="2">
    <mergeCell ref="B7:C7"/>
    <mergeCell ref="B25:C25"/>
  </mergeCells>
  <pageMargins left="0.39370078740157477" right="0.39370078740157477" top="0.39370078740157477" bottom="0.39370078740157477" header="0.27559055118110232" footer="0.27559055118110232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34C1-5272-49AD-9DA5-7B7F8CA6D5B7}">
  <sheetPr>
    <pageSetUpPr fitToPage="1"/>
  </sheetPr>
  <dimension ref="A1:J42"/>
  <sheetViews>
    <sheetView showGridLines="0" showZeros="0" workbookViewId="0">
      <selection activeCell="I27" sqref="I27"/>
    </sheetView>
  </sheetViews>
  <sheetFormatPr baseColWidth="10" defaultRowHeight="15" x14ac:dyDescent="0.25"/>
  <cols>
    <col min="1" max="1" width="22" bestFit="1" customWidth="1"/>
    <col min="2" max="2" width="8" bestFit="1" customWidth="1"/>
    <col min="3" max="3" width="9" bestFit="1" customWidth="1"/>
    <col min="4" max="4" width="7.28515625" hidden="1" customWidth="1"/>
    <col min="5" max="5" width="25" bestFit="1" customWidth="1"/>
    <col min="6" max="7" width="11.28515625" bestFit="1" customWidth="1"/>
  </cols>
  <sheetData>
    <row r="1" spans="1:7" ht="30.75" customHeight="1" x14ac:dyDescent="0.25">
      <c r="A1" s="1" t="s">
        <v>0</v>
      </c>
    </row>
    <row r="2" spans="1:7" ht="20.25" x14ac:dyDescent="0.3">
      <c r="A2" s="3" t="s">
        <v>1</v>
      </c>
      <c r="B2" s="2" t="s">
        <v>124</v>
      </c>
    </row>
    <row r="3" spans="1:7" ht="18.75" x14ac:dyDescent="0.3">
      <c r="B3" s="37" t="s">
        <v>109</v>
      </c>
    </row>
    <row r="5" spans="1:7" x14ac:dyDescent="0.25">
      <c r="E5" s="4" t="s">
        <v>10</v>
      </c>
      <c r="F5" s="15" t="s">
        <v>12</v>
      </c>
      <c r="G5" s="15" t="s">
        <v>12</v>
      </c>
    </row>
    <row r="6" spans="1:7" ht="15.75" x14ac:dyDescent="0.25">
      <c r="A6" s="8"/>
      <c r="B6" s="8"/>
      <c r="C6" s="9"/>
      <c r="D6" s="8"/>
      <c r="E6" s="16" t="s">
        <v>13</v>
      </c>
      <c r="F6" s="12" t="str">
        <f>"247.001A"</f>
        <v>247.001A</v>
      </c>
      <c r="G6" s="12" t="str">
        <f>"247.001A"</f>
        <v>247.001A</v>
      </c>
    </row>
    <row r="7" spans="1:7" ht="15.75" x14ac:dyDescent="0.25">
      <c r="A7" s="17" t="s">
        <v>2</v>
      </c>
      <c r="B7" s="48" t="s">
        <v>3</v>
      </c>
      <c r="C7" s="49"/>
      <c r="D7" s="17" t="s">
        <v>4</v>
      </c>
      <c r="E7" s="17" t="s">
        <v>5</v>
      </c>
      <c r="F7" s="14" t="s">
        <v>17</v>
      </c>
      <c r="G7" s="14" t="s">
        <v>97</v>
      </c>
    </row>
    <row r="8" spans="1:7" x14ac:dyDescent="0.25">
      <c r="A8" s="35" t="s">
        <v>18</v>
      </c>
      <c r="B8" s="35">
        <v>5.76912</v>
      </c>
      <c r="C8" s="35">
        <v>44.031350000000003</v>
      </c>
      <c r="D8" s="35">
        <v>978</v>
      </c>
      <c r="E8" s="35" t="s">
        <v>87</v>
      </c>
      <c r="F8" s="38" t="str">
        <f>"07:38"</f>
        <v>07:38</v>
      </c>
      <c r="G8" s="38" t="str">
        <f>"07:38"</f>
        <v>07:38</v>
      </c>
    </row>
    <row r="9" spans="1:7" x14ac:dyDescent="0.25">
      <c r="A9" s="35"/>
      <c r="B9" s="35"/>
      <c r="C9" s="35"/>
      <c r="D9" s="35">
        <v>1350</v>
      </c>
      <c r="E9" s="35" t="s">
        <v>19</v>
      </c>
      <c r="F9" s="38" t="str">
        <f>"07:40"</f>
        <v>07:40</v>
      </c>
      <c r="G9" s="38" t="str">
        <f>"07:40"</f>
        <v>07:40</v>
      </c>
    </row>
    <row r="10" spans="1:7" x14ac:dyDescent="0.25">
      <c r="A10" s="35"/>
      <c r="B10" s="35">
        <v>5.7786799999999996</v>
      </c>
      <c r="C10" s="35">
        <v>44.045450000000002</v>
      </c>
      <c r="D10" s="35">
        <v>982</v>
      </c>
      <c r="E10" s="35" t="s">
        <v>20</v>
      </c>
      <c r="F10" s="38" t="str">
        <f>"07:45"</f>
        <v>07:45</v>
      </c>
      <c r="G10" s="38" t="str">
        <f>"07:45"</f>
        <v>07:45</v>
      </c>
    </row>
    <row r="11" spans="1:7" x14ac:dyDescent="0.25">
      <c r="A11" s="35"/>
      <c r="B11" s="35">
        <v>5.7671299999999999</v>
      </c>
      <c r="C11" s="35">
        <v>44.038829999999997</v>
      </c>
      <c r="D11" s="35">
        <v>1775</v>
      </c>
      <c r="E11" s="35" t="s">
        <v>88</v>
      </c>
      <c r="F11" s="38" t="str">
        <f>"07:47"</f>
        <v>07:47</v>
      </c>
      <c r="G11" s="38" t="str">
        <f>"07:47"</f>
        <v>07:47</v>
      </c>
    </row>
    <row r="12" spans="1:7" x14ac:dyDescent="0.25">
      <c r="A12" s="35" t="s">
        <v>21</v>
      </c>
      <c r="B12" s="35">
        <v>5.7338699999999996</v>
      </c>
      <c r="C12" s="35">
        <v>44.025440000000003</v>
      </c>
      <c r="D12" s="35">
        <v>815</v>
      </c>
      <c r="E12" s="35" t="s">
        <v>22</v>
      </c>
      <c r="F12" s="38" t="str">
        <f>"07:53"</f>
        <v>07:53</v>
      </c>
      <c r="G12" s="38" t="str">
        <f>"07:53"</f>
        <v>07:53</v>
      </c>
    </row>
    <row r="13" spans="1:7" x14ac:dyDescent="0.25">
      <c r="A13" s="35"/>
      <c r="B13" s="35">
        <v>5.7326100000000002</v>
      </c>
      <c r="C13" s="35">
        <v>44.028260000000003</v>
      </c>
      <c r="D13" s="35">
        <v>816</v>
      </c>
      <c r="E13" s="35" t="s">
        <v>23</v>
      </c>
      <c r="F13" s="38" t="str">
        <f>"07:55"</f>
        <v>07:55</v>
      </c>
      <c r="G13" s="38" t="str">
        <f>"07:55"</f>
        <v>07:55</v>
      </c>
    </row>
    <row r="14" spans="1:7" x14ac:dyDescent="0.25">
      <c r="A14" s="35"/>
      <c r="B14" s="35">
        <v>5.7135300000000004</v>
      </c>
      <c r="C14" s="35">
        <v>44.023139999999998</v>
      </c>
      <c r="D14" s="35">
        <v>810</v>
      </c>
      <c r="E14" s="35" t="s">
        <v>24</v>
      </c>
      <c r="F14" s="38" t="str">
        <f>"07:58"</f>
        <v>07:58</v>
      </c>
      <c r="G14" s="38" t="str">
        <f>"07:58"</f>
        <v>07:58</v>
      </c>
    </row>
    <row r="15" spans="1:7" x14ac:dyDescent="0.25">
      <c r="A15" s="35" t="s">
        <v>25</v>
      </c>
      <c r="B15" s="35"/>
      <c r="C15" s="35"/>
      <c r="D15" s="35"/>
      <c r="E15" s="35" t="s">
        <v>105</v>
      </c>
      <c r="F15" s="44">
        <v>0.34375</v>
      </c>
      <c r="G15" s="44">
        <v>0.34375</v>
      </c>
    </row>
    <row r="16" spans="1:7" x14ac:dyDescent="0.25">
      <c r="A16" s="35"/>
      <c r="B16" s="35"/>
      <c r="C16" s="35"/>
      <c r="D16" s="35"/>
      <c r="E16" s="35" t="s">
        <v>9</v>
      </c>
      <c r="F16" s="44">
        <v>0.34583333333333338</v>
      </c>
      <c r="G16" s="44"/>
    </row>
    <row r="17" spans="1:8" hidden="1" x14ac:dyDescent="0.25">
      <c r="E17" s="20" t="s">
        <v>61</v>
      </c>
      <c r="F17" s="21" t="s">
        <v>80</v>
      </c>
      <c r="G17" s="21" t="s">
        <v>80</v>
      </c>
    </row>
    <row r="18" spans="1:8" hidden="1" x14ac:dyDescent="0.25">
      <c r="A18" s="10"/>
      <c r="E18" s="20" t="s">
        <v>62</v>
      </c>
      <c r="F18" s="21">
        <v>5</v>
      </c>
      <c r="G18" s="21">
        <v>5</v>
      </c>
    </row>
    <row r="19" spans="1:8" hidden="1" x14ac:dyDescent="0.25">
      <c r="E19" s="22" t="s">
        <v>63</v>
      </c>
      <c r="F19" s="40">
        <v>22.65</v>
      </c>
      <c r="G19" s="40">
        <v>21.51</v>
      </c>
    </row>
    <row r="20" spans="1:8" hidden="1" x14ac:dyDescent="0.25">
      <c r="E20" s="23" t="s">
        <v>64</v>
      </c>
      <c r="F20" s="24" t="e">
        <f>#REF!</f>
        <v>#REF!</v>
      </c>
      <c r="G20" s="24" t="e">
        <f>#REF!</f>
        <v>#REF!</v>
      </c>
    </row>
    <row r="21" spans="1:8" hidden="1" x14ac:dyDescent="0.25">
      <c r="A21" s="10"/>
      <c r="E21" s="23" t="s">
        <v>65</v>
      </c>
      <c r="F21" s="41" t="e">
        <f>F20*F19</f>
        <v>#REF!</v>
      </c>
      <c r="G21" s="41" t="e">
        <f>G20*G19</f>
        <v>#REF!</v>
      </c>
      <c r="H21" s="41" t="e">
        <f>SUM(F21:G21)</f>
        <v>#REF!</v>
      </c>
    </row>
    <row r="24" spans="1:8" ht="15.75" x14ac:dyDescent="0.25">
      <c r="A24" s="11" t="s">
        <v>14</v>
      </c>
    </row>
    <row r="26" spans="1:8" x14ac:dyDescent="0.25">
      <c r="E26" s="4" t="s">
        <v>10</v>
      </c>
      <c r="F26" s="15" t="s">
        <v>12</v>
      </c>
      <c r="G26" s="15" t="s">
        <v>12</v>
      </c>
    </row>
    <row r="27" spans="1:8" ht="15.75" x14ac:dyDescent="0.25">
      <c r="A27" s="8"/>
      <c r="B27" s="8"/>
      <c r="C27" s="9"/>
      <c r="D27" s="8"/>
      <c r="E27" s="16" t="s">
        <v>13</v>
      </c>
      <c r="F27" s="18" t="str">
        <f>"247.001R"</f>
        <v>247.001R</v>
      </c>
      <c r="G27" s="12" t="str">
        <f>"247.001R"</f>
        <v>247.001R</v>
      </c>
    </row>
    <row r="28" spans="1:8" ht="15.75" x14ac:dyDescent="0.25">
      <c r="A28" s="17" t="s">
        <v>2</v>
      </c>
      <c r="B28" s="48" t="s">
        <v>3</v>
      </c>
      <c r="C28" s="49"/>
      <c r="D28" s="17" t="s">
        <v>4</v>
      </c>
      <c r="E28" s="17" t="s">
        <v>5</v>
      </c>
      <c r="F28" s="19" t="s">
        <v>16</v>
      </c>
      <c r="G28" s="14" t="s">
        <v>17</v>
      </c>
    </row>
    <row r="29" spans="1:8" x14ac:dyDescent="0.25">
      <c r="A29" s="35" t="s">
        <v>25</v>
      </c>
      <c r="B29" s="35"/>
      <c r="C29" s="35"/>
      <c r="D29" s="35"/>
      <c r="E29" s="35" t="s">
        <v>9</v>
      </c>
      <c r="F29" s="38"/>
      <c r="G29" s="44">
        <v>0.69305555555555554</v>
      </c>
    </row>
    <row r="30" spans="1:8" x14ac:dyDescent="0.25">
      <c r="A30" s="35"/>
      <c r="B30" s="35"/>
      <c r="C30" s="35"/>
      <c r="D30" s="35"/>
      <c r="E30" s="35" t="s">
        <v>105</v>
      </c>
      <c r="F30" s="44">
        <v>0.52083333333333337</v>
      </c>
      <c r="G30" s="44">
        <v>0.69791666666666663</v>
      </c>
    </row>
    <row r="31" spans="1:8" x14ac:dyDescent="0.25">
      <c r="A31" s="35" t="s">
        <v>21</v>
      </c>
      <c r="B31" s="35">
        <v>5.7127400000000002</v>
      </c>
      <c r="C31" s="35">
        <v>44.02319</v>
      </c>
      <c r="D31" s="35">
        <v>811</v>
      </c>
      <c r="E31" s="35" t="s">
        <v>24</v>
      </c>
      <c r="F31" s="45">
        <v>0.52986111111111112</v>
      </c>
      <c r="G31" s="45">
        <v>0.70694444444444438</v>
      </c>
    </row>
    <row r="32" spans="1:8" x14ac:dyDescent="0.25">
      <c r="A32" s="35"/>
      <c r="B32" s="35">
        <v>5.7326100000000002</v>
      </c>
      <c r="C32" s="35">
        <v>44.028260000000003</v>
      </c>
      <c r="D32" s="35">
        <v>816</v>
      </c>
      <c r="E32" s="35" t="s">
        <v>23</v>
      </c>
      <c r="F32" s="45">
        <v>0.53333333333333333</v>
      </c>
      <c r="G32" s="45">
        <v>0.7104166666666667</v>
      </c>
    </row>
    <row r="33" spans="1:10" x14ac:dyDescent="0.25">
      <c r="A33" s="35"/>
      <c r="B33" s="35">
        <v>5.7338699999999996</v>
      </c>
      <c r="C33" s="35">
        <v>44.025440000000003</v>
      </c>
      <c r="D33" s="35">
        <v>815</v>
      </c>
      <c r="E33" s="35" t="s">
        <v>22</v>
      </c>
      <c r="F33" s="45">
        <v>0.53402777777777777</v>
      </c>
      <c r="G33" s="45">
        <v>0.71111111111111114</v>
      </c>
    </row>
    <row r="34" spans="1:10" x14ac:dyDescent="0.25">
      <c r="A34" s="35" t="s">
        <v>18</v>
      </c>
      <c r="B34" s="35">
        <v>5.76952</v>
      </c>
      <c r="C34" s="35">
        <v>44.031869999999998</v>
      </c>
      <c r="D34" s="35">
        <v>979</v>
      </c>
      <c r="E34" s="35" t="s">
        <v>87</v>
      </c>
      <c r="F34" s="45">
        <v>0.53819444444444442</v>
      </c>
      <c r="G34" s="45">
        <v>0.71527777777777779</v>
      </c>
    </row>
    <row r="35" spans="1:10" x14ac:dyDescent="0.25">
      <c r="A35" s="35"/>
      <c r="B35" s="35"/>
      <c r="C35" s="35"/>
      <c r="D35" s="35">
        <v>1350</v>
      </c>
      <c r="E35" s="35" t="s">
        <v>19</v>
      </c>
      <c r="F35" s="45">
        <v>0.5395833333333333</v>
      </c>
      <c r="G35" s="45">
        <v>0.71666666666666667</v>
      </c>
    </row>
    <row r="36" spans="1:10" x14ac:dyDescent="0.25">
      <c r="A36" s="35"/>
      <c r="B36" s="35">
        <v>5.7786799999999996</v>
      </c>
      <c r="C36" s="35">
        <v>44.045450000000002</v>
      </c>
      <c r="D36" s="35">
        <v>982</v>
      </c>
      <c r="E36" s="35" t="s">
        <v>20</v>
      </c>
      <c r="F36" s="45">
        <v>0.54375000000000007</v>
      </c>
      <c r="G36" s="45">
        <v>0.72083333333333333</v>
      </c>
    </row>
    <row r="37" spans="1:10" x14ac:dyDescent="0.25">
      <c r="A37" s="35"/>
      <c r="B37" s="35">
        <v>5.7671299999999999</v>
      </c>
      <c r="C37" s="35">
        <v>44.038829999999997</v>
      </c>
      <c r="D37" s="35">
        <v>1775</v>
      </c>
      <c r="E37" s="35" t="s">
        <v>88</v>
      </c>
      <c r="F37" s="45">
        <v>0.54513888888888895</v>
      </c>
      <c r="G37" s="45">
        <v>0.72222222222222221</v>
      </c>
    </row>
    <row r="38" spans="1:10" hidden="1" x14ac:dyDescent="0.25">
      <c r="E38" s="25" t="s">
        <v>61</v>
      </c>
      <c r="F38" s="21" t="s">
        <v>80</v>
      </c>
      <c r="G38" s="21" t="s">
        <v>80</v>
      </c>
    </row>
    <row r="39" spans="1:10" hidden="1" x14ac:dyDescent="0.25">
      <c r="A39" s="10"/>
      <c r="E39" s="20" t="s">
        <v>62</v>
      </c>
      <c r="F39" s="21">
        <v>5</v>
      </c>
      <c r="G39" s="21">
        <v>5</v>
      </c>
    </row>
    <row r="40" spans="1:10" hidden="1" x14ac:dyDescent="0.25">
      <c r="E40" s="22" t="s">
        <v>63</v>
      </c>
      <c r="F40" s="40">
        <v>21.9</v>
      </c>
      <c r="G40" s="40">
        <v>22</v>
      </c>
    </row>
    <row r="41" spans="1:10" hidden="1" x14ac:dyDescent="0.25">
      <c r="E41" s="23" t="s">
        <v>64</v>
      </c>
      <c r="F41" s="24" t="e">
        <f>#REF!</f>
        <v>#REF!</v>
      </c>
      <c r="G41" s="24" t="e">
        <f>#REF!</f>
        <v>#REF!</v>
      </c>
      <c r="J41" s="13" t="s">
        <v>119</v>
      </c>
    </row>
    <row r="42" spans="1:10" hidden="1" x14ac:dyDescent="0.25">
      <c r="A42" s="10"/>
      <c r="E42" s="23" t="s">
        <v>65</v>
      </c>
      <c r="F42" s="39" t="e">
        <f>F41*F40</f>
        <v>#REF!</v>
      </c>
      <c r="G42" s="39" t="e">
        <f>G41*G40</f>
        <v>#REF!</v>
      </c>
      <c r="H42" s="41" t="e">
        <f>SUM(F42:G42)</f>
        <v>#REF!</v>
      </c>
      <c r="J42" s="42" t="e">
        <f>H21+H42</f>
        <v>#REF!</v>
      </c>
    </row>
  </sheetData>
  <sheetProtection algorithmName="SHA-512" hashValue="AyyFf5XlUfQgni68ds19ip3pP9n3oFWLn06DiCxKQl0uZH3Y/reZ51ytsZT40M/X07n6QJeKnHOErkadlyikuA==" saltValue="ARsZ4e94rgos43Bbc7YaSQ==" spinCount="100000" sheet="1" objects="1" scenarios="1"/>
  <mergeCells count="2">
    <mergeCell ref="B7:C7"/>
    <mergeCell ref="B28:C28"/>
  </mergeCells>
  <phoneticPr fontId="8" type="noConversion"/>
  <pageMargins left="0.39370078740157477" right="0.39370078740157477" top="0.39370078740157477" bottom="0.39370078740157477" header="0.27559055118110232" footer="0.2755905511811023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04BEB-D85C-4D2A-8C02-25C9F5FEFEC8}">
  <sheetPr>
    <pageSetUpPr fitToPage="1"/>
  </sheetPr>
  <dimension ref="A1:J45"/>
  <sheetViews>
    <sheetView showGridLines="0" showZeros="0" workbookViewId="0">
      <selection activeCell="J27" sqref="J27"/>
    </sheetView>
  </sheetViews>
  <sheetFormatPr baseColWidth="10" defaultRowHeight="15" x14ac:dyDescent="0.25"/>
  <cols>
    <col min="1" max="1" width="15.42578125" bestFit="1" customWidth="1"/>
    <col min="2" max="2" width="8" bestFit="1" customWidth="1"/>
    <col min="3" max="3" width="9" bestFit="1" customWidth="1"/>
    <col min="4" max="4" width="7.28515625" hidden="1" customWidth="1"/>
    <col min="5" max="5" width="18.85546875" customWidth="1"/>
    <col min="6" max="7" width="11.28515625" bestFit="1" customWidth="1"/>
  </cols>
  <sheetData>
    <row r="1" spans="1:7" ht="30.75" customHeight="1" x14ac:dyDescent="0.25">
      <c r="A1" s="1" t="s">
        <v>0</v>
      </c>
    </row>
    <row r="2" spans="1:7" ht="20.25" x14ac:dyDescent="0.3">
      <c r="A2" s="3" t="s">
        <v>1</v>
      </c>
      <c r="B2" s="2" t="s">
        <v>125</v>
      </c>
    </row>
    <row r="3" spans="1:7" ht="18.75" x14ac:dyDescent="0.3">
      <c r="B3" s="37" t="s">
        <v>108</v>
      </c>
    </row>
    <row r="5" spans="1:7" x14ac:dyDescent="0.25">
      <c r="E5" s="4" t="s">
        <v>10</v>
      </c>
      <c r="F5" s="15" t="s">
        <v>12</v>
      </c>
      <c r="G5" s="15" t="s">
        <v>12</v>
      </c>
    </row>
    <row r="6" spans="1:7" ht="15.75" x14ac:dyDescent="0.25">
      <c r="A6" s="8"/>
      <c r="B6" s="8"/>
      <c r="C6" s="9"/>
      <c r="D6" s="8"/>
      <c r="E6" s="16" t="s">
        <v>13</v>
      </c>
      <c r="F6" s="18" t="str">
        <f>"247.003A"</f>
        <v>247.003A</v>
      </c>
      <c r="G6" s="12" t="str">
        <f>"247.003A"</f>
        <v>247.003A</v>
      </c>
    </row>
    <row r="7" spans="1:7" ht="15.75" x14ac:dyDescent="0.25">
      <c r="A7" s="17" t="s">
        <v>2</v>
      </c>
      <c r="B7" s="48" t="s">
        <v>3</v>
      </c>
      <c r="C7" s="49"/>
      <c r="D7" s="17" t="s">
        <v>4</v>
      </c>
      <c r="E7" s="17" t="s">
        <v>5</v>
      </c>
      <c r="F7" s="19" t="s">
        <v>11</v>
      </c>
      <c r="G7" s="14" t="s">
        <v>17</v>
      </c>
    </row>
    <row r="8" spans="1:7" x14ac:dyDescent="0.25">
      <c r="A8" s="35" t="s">
        <v>26</v>
      </c>
      <c r="B8" s="35">
        <v>5.7123600000000003</v>
      </c>
      <c r="C8" s="35">
        <v>44.057310000000001</v>
      </c>
      <c r="D8" s="35">
        <v>589</v>
      </c>
      <c r="E8" s="35" t="s">
        <v>27</v>
      </c>
      <c r="F8" s="38" t="str">
        <f>"07:50"</f>
        <v>07:50</v>
      </c>
      <c r="G8" s="38" t="str">
        <f>"08:25"</f>
        <v>08:25</v>
      </c>
    </row>
    <row r="9" spans="1:7" x14ac:dyDescent="0.25">
      <c r="A9" s="35" t="s">
        <v>28</v>
      </c>
      <c r="B9" s="35">
        <v>5.6999399999999998</v>
      </c>
      <c r="C9" s="35">
        <v>44.087299999999999</v>
      </c>
      <c r="D9" s="35">
        <v>556</v>
      </c>
      <c r="E9" s="35" t="s">
        <v>29</v>
      </c>
      <c r="F9" s="38" t="str">
        <f>"07:55"</f>
        <v>07:55</v>
      </c>
      <c r="G9" s="38" t="str">
        <f>"08:30"</f>
        <v>08:30</v>
      </c>
    </row>
    <row r="10" spans="1:7" x14ac:dyDescent="0.25">
      <c r="A10" s="35" t="s">
        <v>30</v>
      </c>
      <c r="B10" s="35">
        <v>5.6905900000000003</v>
      </c>
      <c r="C10" s="35">
        <v>44.090290000000003</v>
      </c>
      <c r="D10" s="35">
        <v>1064</v>
      </c>
      <c r="E10" s="35" t="s">
        <v>39</v>
      </c>
      <c r="F10" s="38" t="str">
        <f>"08:00"</f>
        <v>08:00</v>
      </c>
      <c r="G10" s="38" t="str">
        <f>"08:35"</f>
        <v>08:35</v>
      </c>
    </row>
    <row r="11" spans="1:7" x14ac:dyDescent="0.25">
      <c r="A11" s="35" t="s">
        <v>31</v>
      </c>
      <c r="B11" s="35">
        <v>5.6547499999999999</v>
      </c>
      <c r="C11" s="35">
        <v>44.075490000000002</v>
      </c>
      <c r="D11" s="35">
        <v>948</v>
      </c>
      <c r="E11" s="35" t="s">
        <v>32</v>
      </c>
      <c r="F11" s="38" t="str">
        <f>"08:08"</f>
        <v>08:08</v>
      </c>
      <c r="G11" s="38" t="str">
        <f>"08:43"</f>
        <v>08:43</v>
      </c>
    </row>
    <row r="12" spans="1:7" x14ac:dyDescent="0.25">
      <c r="A12" s="35"/>
      <c r="B12" s="35">
        <v>5.6584399999999997</v>
      </c>
      <c r="C12" s="35">
        <v>44.071820000000002</v>
      </c>
      <c r="D12" s="35">
        <v>950</v>
      </c>
      <c r="E12" s="35" t="s">
        <v>33</v>
      </c>
      <c r="F12" s="38" t="str">
        <f>"08:10"</f>
        <v>08:10</v>
      </c>
      <c r="G12" s="38" t="str">
        <f>"08:45"</f>
        <v>08:45</v>
      </c>
    </row>
    <row r="13" spans="1:7" x14ac:dyDescent="0.25">
      <c r="A13" s="35"/>
      <c r="B13" s="35"/>
      <c r="C13" s="35"/>
      <c r="D13" s="35">
        <v>1659</v>
      </c>
      <c r="E13" s="35" t="s">
        <v>34</v>
      </c>
      <c r="F13" s="38" t="str">
        <f>"08:12"</f>
        <v>08:12</v>
      </c>
      <c r="G13" s="38"/>
    </row>
    <row r="14" spans="1:7" x14ac:dyDescent="0.25">
      <c r="A14" s="35" t="s">
        <v>25</v>
      </c>
      <c r="B14" s="35"/>
      <c r="C14" s="35"/>
      <c r="D14" s="35"/>
      <c r="E14" s="35" t="s">
        <v>9</v>
      </c>
      <c r="F14" s="35"/>
      <c r="G14" s="44">
        <v>0.36805555555555558</v>
      </c>
    </row>
    <row r="15" spans="1:7" x14ac:dyDescent="0.25">
      <c r="A15" s="35"/>
      <c r="B15" s="35"/>
      <c r="C15" s="35"/>
      <c r="D15" s="35">
        <v>53</v>
      </c>
      <c r="E15" s="35" t="s">
        <v>35</v>
      </c>
      <c r="F15" s="38" t="str">
        <f>"08:15"</f>
        <v>08:15</v>
      </c>
      <c r="G15" s="38"/>
    </row>
    <row r="16" spans="1:7" x14ac:dyDescent="0.25">
      <c r="A16" s="35"/>
      <c r="B16" s="35"/>
      <c r="C16" s="35"/>
      <c r="D16" s="35">
        <v>47</v>
      </c>
      <c r="E16" s="35" t="s">
        <v>36</v>
      </c>
      <c r="F16" s="38" t="str">
        <f>"08:18"</f>
        <v>08:18</v>
      </c>
      <c r="G16" s="38"/>
    </row>
    <row r="17" spans="1:8" x14ac:dyDescent="0.25">
      <c r="A17" s="35"/>
      <c r="B17" s="35"/>
      <c r="C17" s="35"/>
      <c r="D17" s="35"/>
      <c r="E17" s="35" t="s">
        <v>105</v>
      </c>
      <c r="F17" s="38" t="str">
        <f>"08:25"</f>
        <v>08:25</v>
      </c>
      <c r="G17" s="38"/>
    </row>
    <row r="18" spans="1:8" hidden="1" x14ac:dyDescent="0.25">
      <c r="E18" s="20" t="s">
        <v>61</v>
      </c>
      <c r="F18" s="21" t="s">
        <v>81</v>
      </c>
      <c r="G18" s="21" t="s">
        <v>83</v>
      </c>
    </row>
    <row r="19" spans="1:8" hidden="1" x14ac:dyDescent="0.25">
      <c r="A19" s="10"/>
      <c r="E19" s="20" t="s">
        <v>62</v>
      </c>
      <c r="F19" s="21">
        <v>3</v>
      </c>
      <c r="G19" s="21">
        <v>9</v>
      </c>
    </row>
    <row r="20" spans="1:8" hidden="1" x14ac:dyDescent="0.25">
      <c r="E20" s="22" t="s">
        <v>63</v>
      </c>
      <c r="F20" s="40">
        <v>21.29</v>
      </c>
      <c r="G20" s="40">
        <v>18.21</v>
      </c>
    </row>
    <row r="21" spans="1:8" hidden="1" x14ac:dyDescent="0.25">
      <c r="E21" s="23" t="s">
        <v>64</v>
      </c>
      <c r="F21" s="24" t="e">
        <f>#REF!</f>
        <v>#REF!</v>
      </c>
      <c r="G21" s="24" t="e">
        <f>#REF!</f>
        <v>#REF!</v>
      </c>
    </row>
    <row r="22" spans="1:8" hidden="1" x14ac:dyDescent="0.25">
      <c r="A22" s="10"/>
      <c r="E22" s="23" t="s">
        <v>65</v>
      </c>
      <c r="F22" s="39" t="e">
        <f>F21*F20</f>
        <v>#REF!</v>
      </c>
      <c r="G22" s="39" t="e">
        <f>G21*G20</f>
        <v>#REF!</v>
      </c>
      <c r="H22" s="41" t="e">
        <f>SUM(F22:G22)</f>
        <v>#REF!</v>
      </c>
    </row>
    <row r="25" spans="1:8" ht="15.75" x14ac:dyDescent="0.25">
      <c r="A25" s="11" t="s">
        <v>14</v>
      </c>
    </row>
    <row r="27" spans="1:8" x14ac:dyDescent="0.25">
      <c r="E27" s="4" t="s">
        <v>10</v>
      </c>
      <c r="F27" s="15" t="s">
        <v>12</v>
      </c>
      <c r="G27" s="15" t="s">
        <v>12</v>
      </c>
    </row>
    <row r="28" spans="1:8" ht="15.75" x14ac:dyDescent="0.25">
      <c r="A28" s="8"/>
      <c r="B28" s="8"/>
      <c r="C28" s="9"/>
      <c r="D28" s="8"/>
      <c r="E28" s="16" t="s">
        <v>13</v>
      </c>
      <c r="F28" s="18" t="str">
        <f>"247.003R"</f>
        <v>247.003R</v>
      </c>
      <c r="G28" s="12" t="str">
        <f>"247.003R"</f>
        <v>247.003R</v>
      </c>
    </row>
    <row r="29" spans="1:8" ht="15.75" x14ac:dyDescent="0.25">
      <c r="A29" s="17" t="s">
        <v>2</v>
      </c>
      <c r="B29" s="48" t="s">
        <v>3</v>
      </c>
      <c r="C29" s="49"/>
      <c r="D29" s="17" t="s">
        <v>4</v>
      </c>
      <c r="E29" s="17" t="s">
        <v>5</v>
      </c>
      <c r="F29" s="19" t="s">
        <v>16</v>
      </c>
      <c r="G29" s="14" t="s">
        <v>17</v>
      </c>
    </row>
    <row r="30" spans="1:8" x14ac:dyDescent="0.25">
      <c r="A30" s="35" t="s">
        <v>25</v>
      </c>
      <c r="B30" s="35"/>
      <c r="C30" s="35"/>
      <c r="D30" s="35"/>
      <c r="E30" s="35" t="s">
        <v>9</v>
      </c>
      <c r="F30" s="38"/>
      <c r="G30" s="44">
        <v>0.69305555555555554</v>
      </c>
    </row>
    <row r="31" spans="1:8" x14ac:dyDescent="0.25">
      <c r="A31" s="35"/>
      <c r="B31" s="35"/>
      <c r="C31" s="35"/>
      <c r="D31" s="35"/>
      <c r="E31" s="35" t="s">
        <v>105</v>
      </c>
      <c r="F31" s="44">
        <v>0.52083333333333337</v>
      </c>
      <c r="G31" s="44">
        <v>0.69791666666666663</v>
      </c>
    </row>
    <row r="32" spans="1:8" x14ac:dyDescent="0.25">
      <c r="A32" s="35"/>
      <c r="B32" s="35"/>
      <c r="C32" s="35"/>
      <c r="D32" s="35">
        <v>47</v>
      </c>
      <c r="E32" s="35" t="s">
        <v>36</v>
      </c>
      <c r="F32" s="38" t="str">
        <f>"12:40"</f>
        <v>12:40</v>
      </c>
      <c r="G32" s="38" t="str">
        <f>"16:50"</f>
        <v>16:50</v>
      </c>
    </row>
    <row r="33" spans="1:10" x14ac:dyDescent="0.25">
      <c r="A33" s="35"/>
      <c r="B33" s="35"/>
      <c r="C33" s="35"/>
      <c r="D33" s="35">
        <v>53</v>
      </c>
      <c r="E33" s="35" t="s">
        <v>35</v>
      </c>
      <c r="F33" s="38" t="str">
        <f>"12:43"</f>
        <v>12:43</v>
      </c>
      <c r="G33" s="38" t="str">
        <f>"16:53"</f>
        <v>16:53</v>
      </c>
    </row>
    <row r="34" spans="1:10" x14ac:dyDescent="0.25">
      <c r="A34" s="35" t="s">
        <v>31</v>
      </c>
      <c r="B34" s="35">
        <v>5.6547499999999999</v>
      </c>
      <c r="C34" s="35">
        <v>44.075490000000002</v>
      </c>
      <c r="D34" s="35">
        <v>948</v>
      </c>
      <c r="E34" s="35" t="s">
        <v>32</v>
      </c>
      <c r="F34" s="38" t="str">
        <f>"12:45"</f>
        <v>12:45</v>
      </c>
      <c r="G34" s="38" t="str">
        <f>"16:55"</f>
        <v>16:55</v>
      </c>
    </row>
    <row r="35" spans="1:10" x14ac:dyDescent="0.25">
      <c r="A35" s="35"/>
      <c r="B35" s="35">
        <v>5.6584399999999997</v>
      </c>
      <c r="C35" s="35">
        <v>44.071820000000002</v>
      </c>
      <c r="D35" s="35">
        <v>950</v>
      </c>
      <c r="E35" s="35" t="s">
        <v>33</v>
      </c>
      <c r="F35" s="38" t="str">
        <f>"12:48"</f>
        <v>12:48</v>
      </c>
      <c r="G35" s="38" t="str">
        <f>"16:58"</f>
        <v>16:58</v>
      </c>
    </row>
    <row r="36" spans="1:10" x14ac:dyDescent="0.25">
      <c r="A36" s="35"/>
      <c r="B36" s="35"/>
      <c r="C36" s="35"/>
      <c r="D36" s="35">
        <v>1659</v>
      </c>
      <c r="E36" s="35" t="s">
        <v>34</v>
      </c>
      <c r="F36" s="38" t="str">
        <f>"12:50"</f>
        <v>12:50</v>
      </c>
      <c r="G36" s="38" t="str">
        <f>"17:00"</f>
        <v>17:00</v>
      </c>
    </row>
    <row r="37" spans="1:10" x14ac:dyDescent="0.25">
      <c r="A37" s="35" t="s">
        <v>30</v>
      </c>
      <c r="B37" s="35">
        <v>5.6905900000000003</v>
      </c>
      <c r="C37" s="35">
        <v>44.090290000000003</v>
      </c>
      <c r="D37" s="35">
        <v>1064</v>
      </c>
      <c r="E37" s="35" t="s">
        <v>39</v>
      </c>
      <c r="F37" s="38" t="str">
        <f>"12:55"</f>
        <v>12:55</v>
      </c>
      <c r="G37" s="38" t="str">
        <f>"17:05"</f>
        <v>17:05</v>
      </c>
    </row>
    <row r="38" spans="1:10" x14ac:dyDescent="0.25">
      <c r="A38" s="35" t="s">
        <v>28</v>
      </c>
      <c r="B38" s="35">
        <v>5.6999399999999998</v>
      </c>
      <c r="C38" s="35">
        <v>44.087299999999999</v>
      </c>
      <c r="D38" s="35">
        <v>556</v>
      </c>
      <c r="E38" s="35" t="s">
        <v>29</v>
      </c>
      <c r="F38" s="38" t="str">
        <f>"13:00"</f>
        <v>13:00</v>
      </c>
      <c r="G38" s="38" t="str">
        <f>"17:10"</f>
        <v>17:10</v>
      </c>
    </row>
    <row r="39" spans="1:10" x14ac:dyDescent="0.25">
      <c r="A39" s="35" t="s">
        <v>26</v>
      </c>
      <c r="B39" s="35">
        <v>5.7123600000000003</v>
      </c>
      <c r="C39" s="35">
        <v>44.057310000000001</v>
      </c>
      <c r="D39" s="35">
        <v>589</v>
      </c>
      <c r="E39" s="35" t="s">
        <v>27</v>
      </c>
      <c r="F39" s="38" t="s">
        <v>89</v>
      </c>
      <c r="G39" s="38" t="s">
        <v>90</v>
      </c>
    </row>
    <row r="40" spans="1:10" x14ac:dyDescent="0.25">
      <c r="A40" s="35"/>
      <c r="B40" s="35"/>
      <c r="C40" s="35"/>
      <c r="D40" s="35"/>
      <c r="E40" s="35" t="s">
        <v>91</v>
      </c>
      <c r="F40" s="44">
        <v>0.54722222222222217</v>
      </c>
      <c r="G40" s="44">
        <v>0.72083333333333333</v>
      </c>
    </row>
    <row r="41" spans="1:10" hidden="1" x14ac:dyDescent="0.25">
      <c r="E41" s="20" t="s">
        <v>61</v>
      </c>
      <c r="F41" s="21" t="s">
        <v>81</v>
      </c>
      <c r="G41" s="21" t="s">
        <v>81</v>
      </c>
    </row>
    <row r="42" spans="1:10" hidden="1" x14ac:dyDescent="0.25">
      <c r="A42" s="10"/>
      <c r="E42" s="20" t="s">
        <v>62</v>
      </c>
      <c r="F42" s="21">
        <v>3</v>
      </c>
      <c r="G42" s="21">
        <v>3</v>
      </c>
    </row>
    <row r="43" spans="1:10" hidden="1" x14ac:dyDescent="0.25">
      <c r="E43" s="22" t="s">
        <v>63</v>
      </c>
      <c r="F43" s="40">
        <v>22.27</v>
      </c>
      <c r="G43" s="40">
        <v>23.65</v>
      </c>
    </row>
    <row r="44" spans="1:10" hidden="1" x14ac:dyDescent="0.25">
      <c r="E44" s="23" t="s">
        <v>64</v>
      </c>
      <c r="F44" s="24" t="e">
        <f>#REF!</f>
        <v>#REF!</v>
      </c>
      <c r="G44" s="24" t="e">
        <f>#REF!</f>
        <v>#REF!</v>
      </c>
      <c r="J44" s="13" t="s">
        <v>119</v>
      </c>
    </row>
    <row r="45" spans="1:10" hidden="1" x14ac:dyDescent="0.25">
      <c r="A45" s="10"/>
      <c r="E45" s="23" t="s">
        <v>65</v>
      </c>
      <c r="F45" s="39" t="e">
        <f>F44*F43</f>
        <v>#REF!</v>
      </c>
      <c r="G45" s="39" t="e">
        <f>G44*G43</f>
        <v>#REF!</v>
      </c>
      <c r="H45" s="41" t="e">
        <f>SUM(F45:G45)</f>
        <v>#REF!</v>
      </c>
      <c r="J45" s="42" t="e">
        <f>H22+H45</f>
        <v>#REF!</v>
      </c>
    </row>
  </sheetData>
  <sheetProtection algorithmName="SHA-512" hashValue="KowpEvKuLx/M6pAcAx6baTvKKmsAFFFGHdRTNtjq1b/I9jXrjGSE5/wz/WMo8A8SbAWRlrMy8G0iiQUaGMGCUQ==" saltValue="zaOqaZyGhDAInrw0axcigw==" spinCount="100000" sheet="1" objects="1" scenarios="1"/>
  <mergeCells count="2">
    <mergeCell ref="B7:C7"/>
    <mergeCell ref="B29:C29"/>
  </mergeCells>
  <pageMargins left="0.39370078740157477" right="0.39370078740157477" top="0.39370078740157477" bottom="0.39370078740157477" header="0.27559055118110232" footer="0.2755905511811023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DAB60-F02E-4205-853A-B49B39883611}">
  <sheetPr>
    <pageSetUpPr fitToPage="1"/>
  </sheetPr>
  <dimension ref="A1:J40"/>
  <sheetViews>
    <sheetView showGridLines="0" showZeros="0" workbookViewId="0">
      <selection activeCell="I32" sqref="I32"/>
    </sheetView>
  </sheetViews>
  <sheetFormatPr baseColWidth="10" defaultRowHeight="15" x14ac:dyDescent="0.25"/>
  <cols>
    <col min="1" max="1" width="20.7109375" bestFit="1" customWidth="1"/>
    <col min="2" max="2" width="8" bestFit="1" customWidth="1"/>
    <col min="3" max="3" width="9" bestFit="1" customWidth="1"/>
    <col min="4" max="4" width="7.28515625" hidden="1" customWidth="1"/>
    <col min="5" max="5" width="26" customWidth="1"/>
    <col min="6" max="7" width="11.28515625" bestFit="1" customWidth="1"/>
  </cols>
  <sheetData>
    <row r="1" spans="1:7" ht="30.75" customHeight="1" x14ac:dyDescent="0.25">
      <c r="A1" s="1" t="s">
        <v>0</v>
      </c>
    </row>
    <row r="2" spans="1:7" ht="20.25" x14ac:dyDescent="0.3">
      <c r="A2" s="3" t="s">
        <v>1</v>
      </c>
      <c r="B2" s="2" t="s">
        <v>126</v>
      </c>
    </row>
    <row r="3" spans="1:7" ht="18.75" x14ac:dyDescent="0.3">
      <c r="B3" s="37" t="s">
        <v>110</v>
      </c>
    </row>
    <row r="5" spans="1:7" x14ac:dyDescent="0.25">
      <c r="E5" s="4" t="s">
        <v>10</v>
      </c>
      <c r="F5" s="15" t="s">
        <v>12</v>
      </c>
      <c r="G5" s="15" t="s">
        <v>12</v>
      </c>
    </row>
    <row r="6" spans="1:7" ht="15.75" x14ac:dyDescent="0.25">
      <c r="A6" s="8"/>
      <c r="B6" s="8"/>
      <c r="C6" s="9"/>
      <c r="D6" s="8"/>
      <c r="E6" s="16" t="s">
        <v>13</v>
      </c>
      <c r="F6" s="12" t="str">
        <f>"247.004A"</f>
        <v>247.004A</v>
      </c>
      <c r="G6" s="12" t="str">
        <f>"247.004A"</f>
        <v>247.004A</v>
      </c>
    </row>
    <row r="7" spans="1:7" ht="15.75" x14ac:dyDescent="0.25">
      <c r="A7" s="17" t="s">
        <v>2</v>
      </c>
      <c r="B7" s="48" t="s">
        <v>3</v>
      </c>
      <c r="C7" s="49"/>
      <c r="D7" s="17" t="s">
        <v>4</v>
      </c>
      <c r="E7" s="17" t="s">
        <v>5</v>
      </c>
      <c r="F7" s="14" t="s">
        <v>17</v>
      </c>
      <c r="G7" s="14" t="s">
        <v>97</v>
      </c>
    </row>
    <row r="8" spans="1:7" x14ac:dyDescent="0.25">
      <c r="A8" s="35" t="s">
        <v>37</v>
      </c>
      <c r="B8" s="35"/>
      <c r="C8" s="35"/>
      <c r="D8" s="35">
        <v>1431</v>
      </c>
      <c r="E8" s="35" t="s">
        <v>38</v>
      </c>
      <c r="F8" s="46" t="str">
        <f>"07:38"</f>
        <v>07:38</v>
      </c>
      <c r="G8" s="46" t="str">
        <f>"07:38"</f>
        <v>07:38</v>
      </c>
    </row>
    <row r="9" spans="1:7" x14ac:dyDescent="0.25">
      <c r="A9" s="35"/>
      <c r="B9" s="35"/>
      <c r="C9" s="35"/>
      <c r="D9" s="35">
        <v>977</v>
      </c>
      <c r="E9" s="35" t="s">
        <v>39</v>
      </c>
      <c r="F9" s="46" t="str">
        <f>"07:40"</f>
        <v>07:40</v>
      </c>
      <c r="G9" s="46" t="str">
        <f>"07:40"</f>
        <v>07:40</v>
      </c>
    </row>
    <row r="10" spans="1:7" x14ac:dyDescent="0.25">
      <c r="A10" s="35" t="s">
        <v>40</v>
      </c>
      <c r="B10" s="35">
        <v>5.7278799999999999</v>
      </c>
      <c r="C10" s="35">
        <v>43.799529999999997</v>
      </c>
      <c r="D10" s="35">
        <v>1249</v>
      </c>
      <c r="E10" s="35" t="s">
        <v>27</v>
      </c>
      <c r="F10" s="46" t="str">
        <f>"07:50"</f>
        <v>07:50</v>
      </c>
      <c r="G10" s="46" t="str">
        <f>"07:50"</f>
        <v>07:50</v>
      </c>
    </row>
    <row r="11" spans="1:7" x14ac:dyDescent="0.25">
      <c r="A11" s="35" t="s">
        <v>41</v>
      </c>
      <c r="B11" s="35">
        <v>5.6724399999999999</v>
      </c>
      <c r="C11" s="35">
        <v>43.974519999999998</v>
      </c>
      <c r="D11" s="35">
        <v>928</v>
      </c>
      <c r="E11" s="35" t="s">
        <v>42</v>
      </c>
      <c r="F11" s="46" t="str">
        <f>"08:05"</f>
        <v>08:05</v>
      </c>
      <c r="G11" s="46" t="str">
        <f>"08:05"</f>
        <v>08:05</v>
      </c>
    </row>
    <row r="12" spans="1:7" x14ac:dyDescent="0.25">
      <c r="A12" s="35" t="s">
        <v>25</v>
      </c>
      <c r="B12" s="35">
        <v>5.6459200000000003</v>
      </c>
      <c r="C12" s="35">
        <v>44.008969999999998</v>
      </c>
      <c r="D12" s="35">
        <v>54</v>
      </c>
      <c r="E12" s="35" t="s">
        <v>43</v>
      </c>
      <c r="F12" s="38" t="str">
        <f>"08:11"</f>
        <v>08:11</v>
      </c>
      <c r="G12" s="38" t="str">
        <f>"08:11"</f>
        <v>08:11</v>
      </c>
    </row>
    <row r="13" spans="1:7" x14ac:dyDescent="0.25">
      <c r="A13" s="35"/>
      <c r="B13" s="35"/>
      <c r="C13" s="35"/>
      <c r="D13" s="35">
        <v>1351</v>
      </c>
      <c r="E13" s="35" t="s">
        <v>44</v>
      </c>
      <c r="F13" s="38" t="str">
        <f>"08:13"</f>
        <v>08:13</v>
      </c>
      <c r="G13" s="38" t="str">
        <f>"08:13"</f>
        <v>08:13</v>
      </c>
    </row>
    <row r="14" spans="1:7" x14ac:dyDescent="0.25">
      <c r="A14" s="35"/>
      <c r="B14" s="35"/>
      <c r="C14" s="35"/>
      <c r="D14" s="35"/>
      <c r="E14" s="35" t="s">
        <v>9</v>
      </c>
      <c r="F14" s="44">
        <v>0.34375</v>
      </c>
      <c r="G14" s="38"/>
    </row>
    <row r="15" spans="1:7" x14ac:dyDescent="0.25">
      <c r="A15" s="35"/>
      <c r="B15" s="35"/>
      <c r="C15" s="35"/>
      <c r="D15" s="35"/>
      <c r="E15" s="35" t="s">
        <v>105</v>
      </c>
      <c r="F15" s="38" t="str">
        <f>"08:20"</f>
        <v>08:20</v>
      </c>
      <c r="G15" s="38" t="str">
        <f>"08:20"</f>
        <v>08:20</v>
      </c>
    </row>
    <row r="16" spans="1:7" hidden="1" x14ac:dyDescent="0.25">
      <c r="E16" s="20" t="s">
        <v>61</v>
      </c>
      <c r="F16" s="21" t="s">
        <v>82</v>
      </c>
      <c r="G16" s="21" t="s">
        <v>82</v>
      </c>
    </row>
    <row r="17" spans="1:8" hidden="1" x14ac:dyDescent="0.25">
      <c r="A17" s="10"/>
      <c r="E17" s="20" t="s">
        <v>62</v>
      </c>
      <c r="F17" s="21">
        <v>3</v>
      </c>
      <c r="G17" s="21">
        <v>3</v>
      </c>
    </row>
    <row r="18" spans="1:8" hidden="1" x14ac:dyDescent="0.25">
      <c r="E18" s="22" t="s">
        <v>63</v>
      </c>
      <c r="F18" s="40">
        <v>23.71</v>
      </c>
      <c r="G18" s="40">
        <v>23.53</v>
      </c>
    </row>
    <row r="19" spans="1:8" hidden="1" x14ac:dyDescent="0.25">
      <c r="E19" s="23" t="s">
        <v>64</v>
      </c>
      <c r="F19" s="24" t="e">
        <f>#REF!</f>
        <v>#REF!</v>
      </c>
      <c r="G19" s="24" t="e">
        <f>#REF!</f>
        <v>#REF!</v>
      </c>
    </row>
    <row r="20" spans="1:8" hidden="1" x14ac:dyDescent="0.25">
      <c r="A20" s="10"/>
      <c r="E20" s="23" t="s">
        <v>65</v>
      </c>
      <c r="F20" s="39" t="e">
        <f>F19*F18</f>
        <v>#REF!</v>
      </c>
      <c r="G20" s="39" t="e">
        <f>G19*G18</f>
        <v>#REF!</v>
      </c>
      <c r="H20" s="41" t="e">
        <f>F20+G20</f>
        <v>#REF!</v>
      </c>
    </row>
    <row r="23" spans="1:8" ht="15.75" x14ac:dyDescent="0.25">
      <c r="A23" s="11" t="s">
        <v>14</v>
      </c>
    </row>
    <row r="25" spans="1:8" x14ac:dyDescent="0.25">
      <c r="E25" s="4" t="s">
        <v>10</v>
      </c>
      <c r="F25" s="15" t="s">
        <v>12</v>
      </c>
      <c r="G25" s="15" t="s">
        <v>12</v>
      </c>
    </row>
    <row r="26" spans="1:8" ht="15.75" x14ac:dyDescent="0.25">
      <c r="A26" s="8"/>
      <c r="B26" s="8"/>
      <c r="C26" s="9"/>
      <c r="D26" s="8"/>
      <c r="E26" s="16" t="s">
        <v>13</v>
      </c>
      <c r="F26" s="18" t="str">
        <f>"247.004R"</f>
        <v>247.004R</v>
      </c>
      <c r="G26" s="12" t="str">
        <f>"247.004R"</f>
        <v>247.004R</v>
      </c>
    </row>
    <row r="27" spans="1:8" ht="15.75" x14ac:dyDescent="0.25">
      <c r="A27" s="17" t="s">
        <v>2</v>
      </c>
      <c r="B27" s="48" t="s">
        <v>3</v>
      </c>
      <c r="C27" s="49"/>
      <c r="D27" s="17" t="s">
        <v>4</v>
      </c>
      <c r="E27" s="17" t="s">
        <v>5</v>
      </c>
      <c r="F27" s="19" t="s">
        <v>16</v>
      </c>
      <c r="G27" s="14" t="s">
        <v>17</v>
      </c>
    </row>
    <row r="28" spans="1:8" x14ac:dyDescent="0.25">
      <c r="A28" s="35" t="s">
        <v>25</v>
      </c>
      <c r="B28" s="35"/>
      <c r="C28" s="35"/>
      <c r="D28" s="35"/>
      <c r="E28" s="35" t="s">
        <v>9</v>
      </c>
      <c r="F28" s="38"/>
      <c r="G28" s="44">
        <v>0.69305555555555554</v>
      </c>
    </row>
    <row r="29" spans="1:8" x14ac:dyDescent="0.25">
      <c r="A29" s="35"/>
      <c r="B29" s="35"/>
      <c r="C29" s="35"/>
      <c r="D29" s="35"/>
      <c r="E29" s="35" t="s">
        <v>105</v>
      </c>
      <c r="F29" s="44">
        <v>0.52083333333333337</v>
      </c>
      <c r="G29" s="44">
        <v>0.69791666666666663</v>
      </c>
    </row>
    <row r="30" spans="1:8" x14ac:dyDescent="0.25">
      <c r="A30" s="35"/>
      <c r="B30" s="35"/>
      <c r="C30" s="35"/>
      <c r="D30" s="35">
        <v>1351</v>
      </c>
      <c r="E30" s="35" t="s">
        <v>44</v>
      </c>
      <c r="F30" s="38" t="str">
        <f>"12:33"</f>
        <v>12:33</v>
      </c>
      <c r="G30" s="38" t="str">
        <f>"16:48"</f>
        <v>16:48</v>
      </c>
    </row>
    <row r="31" spans="1:8" x14ac:dyDescent="0.25">
      <c r="A31" s="35"/>
      <c r="B31" s="35">
        <v>5.6458599999999999</v>
      </c>
      <c r="C31" s="35">
        <v>44.009219999999999</v>
      </c>
      <c r="D31" s="35">
        <v>55</v>
      </c>
      <c r="E31" s="35" t="s">
        <v>43</v>
      </c>
      <c r="F31" s="38" t="str">
        <f>"12:35"</f>
        <v>12:35</v>
      </c>
      <c r="G31" s="38" t="str">
        <f>"16:50"</f>
        <v>16:50</v>
      </c>
    </row>
    <row r="32" spans="1:8" x14ac:dyDescent="0.25">
      <c r="A32" s="35" t="s">
        <v>41</v>
      </c>
      <c r="B32" s="35">
        <v>5.6724399999999999</v>
      </c>
      <c r="C32" s="35">
        <v>43.974519999999998</v>
      </c>
      <c r="D32" s="35">
        <v>928</v>
      </c>
      <c r="E32" s="35" t="s">
        <v>42</v>
      </c>
      <c r="F32" s="38" t="str">
        <f>"12:41"</f>
        <v>12:41</v>
      </c>
      <c r="G32" s="38" t="str">
        <f>"16:56"</f>
        <v>16:56</v>
      </c>
    </row>
    <row r="33" spans="1:10" x14ac:dyDescent="0.25">
      <c r="A33" s="35" t="s">
        <v>40</v>
      </c>
      <c r="B33" s="35">
        <v>5.7278799999999999</v>
      </c>
      <c r="C33" s="35">
        <v>43.799529999999997</v>
      </c>
      <c r="D33" s="35">
        <v>1249</v>
      </c>
      <c r="E33" s="35" t="s">
        <v>27</v>
      </c>
      <c r="F33" s="38" t="str">
        <f>"12:55"</f>
        <v>12:55</v>
      </c>
      <c r="G33" s="38" t="str">
        <f>"17:10"</f>
        <v>17:10</v>
      </c>
    </row>
    <row r="34" spans="1:10" x14ac:dyDescent="0.25">
      <c r="A34" s="35" t="s">
        <v>37</v>
      </c>
      <c r="B34" s="35"/>
      <c r="C34" s="35"/>
      <c r="D34" s="35">
        <v>1431</v>
      </c>
      <c r="E34" s="35" t="s">
        <v>38</v>
      </c>
      <c r="F34" s="38" t="str">
        <f>"12:59"</f>
        <v>12:59</v>
      </c>
      <c r="G34" s="38" t="str">
        <f>"17:14"</f>
        <v>17:14</v>
      </c>
    </row>
    <row r="35" spans="1:10" x14ac:dyDescent="0.25">
      <c r="A35" s="35"/>
      <c r="B35" s="35"/>
      <c r="C35" s="35"/>
      <c r="D35" s="35">
        <v>977</v>
      </c>
      <c r="E35" s="35" t="s">
        <v>39</v>
      </c>
      <c r="F35" s="38" t="str">
        <f>"13:01"</f>
        <v>13:01</v>
      </c>
      <c r="G35" s="38" t="str">
        <f>"17:16"</f>
        <v>17:16</v>
      </c>
    </row>
    <row r="36" spans="1:10" hidden="1" x14ac:dyDescent="0.25">
      <c r="E36" s="20" t="s">
        <v>61</v>
      </c>
      <c r="F36" s="21" t="s">
        <v>82</v>
      </c>
      <c r="G36" s="21" t="s">
        <v>82</v>
      </c>
    </row>
    <row r="37" spans="1:10" hidden="1" x14ac:dyDescent="0.25">
      <c r="E37" s="20" t="s">
        <v>62</v>
      </c>
      <c r="F37" s="21">
        <v>3</v>
      </c>
      <c r="G37" s="21">
        <v>3</v>
      </c>
    </row>
    <row r="38" spans="1:10" hidden="1" x14ac:dyDescent="0.25">
      <c r="E38" s="22" t="s">
        <v>63</v>
      </c>
      <c r="F38" s="40">
        <v>21.99</v>
      </c>
      <c r="G38" s="40">
        <v>22.11</v>
      </c>
    </row>
    <row r="39" spans="1:10" hidden="1" x14ac:dyDescent="0.25">
      <c r="E39" s="23" t="s">
        <v>64</v>
      </c>
      <c r="F39" s="24" t="e">
        <f>#REF!</f>
        <v>#REF!</v>
      </c>
      <c r="G39" s="24" t="e">
        <f>#REF!</f>
        <v>#REF!</v>
      </c>
    </row>
    <row r="40" spans="1:10" hidden="1" x14ac:dyDescent="0.25">
      <c r="E40" s="23" t="s">
        <v>65</v>
      </c>
      <c r="F40" s="39" t="e">
        <f>F39*F38</f>
        <v>#REF!</v>
      </c>
      <c r="G40" s="39" t="e">
        <f>G39*G38</f>
        <v>#REF!</v>
      </c>
      <c r="H40" s="41" t="e">
        <f>SUM(F40:G40)</f>
        <v>#REF!</v>
      </c>
      <c r="J40" s="42" t="e">
        <f>H20+H40</f>
        <v>#REF!</v>
      </c>
    </row>
  </sheetData>
  <sheetProtection algorithmName="SHA-512" hashValue="W/y/VuCJVomYcnerw2lDlAlE5B/6+Y24cOeXoJqydXgYGffp2kHzsdTS3Td7dYhdw/KBrQcrQxRwtLGoCTnB7Q==" saltValue="jh5uVNdPp8G1oCBgsDGIMg==" spinCount="100000" sheet="1" objects="1" scenarios="1"/>
  <mergeCells count="2">
    <mergeCell ref="B7:C7"/>
    <mergeCell ref="B27:C27"/>
  </mergeCells>
  <pageMargins left="0.39370078740157477" right="0.39370078740157477" top="0.39370078740157477" bottom="0.39370078740157477" header="0.27559055118110232" footer="0.2755905511811023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17A1-C456-4806-96A1-0675C4C4244C}">
  <sheetPr>
    <pageSetUpPr fitToPage="1"/>
  </sheetPr>
  <dimension ref="A1:J38"/>
  <sheetViews>
    <sheetView showGridLines="0" showZeros="0" workbookViewId="0">
      <selection activeCell="K2" sqref="K2"/>
    </sheetView>
  </sheetViews>
  <sheetFormatPr baseColWidth="10" defaultRowHeight="15" x14ac:dyDescent="0.25"/>
  <cols>
    <col min="1" max="1" width="20.42578125" bestFit="1" customWidth="1"/>
    <col min="4" max="4" width="7.28515625" hidden="1" customWidth="1"/>
    <col min="5" max="5" width="33.7109375" customWidth="1"/>
    <col min="6" max="7" width="11.28515625" bestFit="1" customWidth="1"/>
  </cols>
  <sheetData>
    <row r="1" spans="1:7" ht="30.75" customHeight="1" x14ac:dyDescent="0.25">
      <c r="A1" s="1" t="s">
        <v>0</v>
      </c>
    </row>
    <row r="2" spans="1:7" ht="20.25" x14ac:dyDescent="0.3">
      <c r="A2" s="3" t="s">
        <v>1</v>
      </c>
      <c r="B2" s="2" t="s">
        <v>127</v>
      </c>
    </row>
    <row r="3" spans="1:7" ht="18.75" x14ac:dyDescent="0.3">
      <c r="B3" s="37" t="s">
        <v>111</v>
      </c>
    </row>
    <row r="5" spans="1:7" x14ac:dyDescent="0.25">
      <c r="E5" s="4" t="s">
        <v>10</v>
      </c>
      <c r="F5" s="15" t="s">
        <v>12</v>
      </c>
      <c r="G5" s="15" t="s">
        <v>12</v>
      </c>
    </row>
    <row r="6" spans="1:7" ht="15.75" x14ac:dyDescent="0.25">
      <c r="A6" s="8"/>
      <c r="B6" s="8"/>
      <c r="C6" s="9"/>
      <c r="D6" s="8"/>
      <c r="E6" s="16" t="s">
        <v>13</v>
      </c>
      <c r="F6" s="12" t="str">
        <f>"247.005A"</f>
        <v>247.005A</v>
      </c>
      <c r="G6" s="12" t="str">
        <f>"247.005A"</f>
        <v>247.005A</v>
      </c>
    </row>
    <row r="7" spans="1:7" ht="15.75" x14ac:dyDescent="0.25">
      <c r="A7" s="17" t="s">
        <v>2</v>
      </c>
      <c r="B7" s="48" t="s">
        <v>3</v>
      </c>
      <c r="C7" s="49"/>
      <c r="D7" s="17" t="s">
        <v>4</v>
      </c>
      <c r="E7" s="17" t="s">
        <v>5</v>
      </c>
      <c r="F7" s="14" t="s">
        <v>17</v>
      </c>
      <c r="G7" s="14" t="s">
        <v>106</v>
      </c>
    </row>
    <row r="8" spans="1:7" x14ac:dyDescent="0.25">
      <c r="A8" s="35" t="s">
        <v>45</v>
      </c>
      <c r="B8" s="35"/>
      <c r="C8" s="35"/>
      <c r="D8" s="35">
        <v>1352</v>
      </c>
      <c r="E8" s="35" t="s">
        <v>20</v>
      </c>
      <c r="F8" s="38" t="str">
        <f>"07:10"</f>
        <v>07:10</v>
      </c>
      <c r="G8" s="38" t="str">
        <f>"07:10"</f>
        <v>07:10</v>
      </c>
    </row>
    <row r="9" spans="1:7" x14ac:dyDescent="0.25">
      <c r="A9" s="35" t="s">
        <v>6</v>
      </c>
      <c r="B9" s="35"/>
      <c r="C9" s="35"/>
      <c r="D9" s="35">
        <v>1152</v>
      </c>
      <c r="E9" s="35" t="s">
        <v>46</v>
      </c>
      <c r="F9" s="38" t="str">
        <f>"07:18"</f>
        <v>07:18</v>
      </c>
      <c r="G9" s="38" t="str">
        <f>"07:18"</f>
        <v>07:18</v>
      </c>
    </row>
    <row r="10" spans="1:7" x14ac:dyDescent="0.25">
      <c r="A10" s="35"/>
      <c r="B10" s="35"/>
      <c r="C10" s="35"/>
      <c r="D10" s="35"/>
      <c r="E10" s="35" t="s">
        <v>99</v>
      </c>
      <c r="F10" s="38" t="str">
        <f>"07:45"</f>
        <v>07:45</v>
      </c>
      <c r="G10" s="38" t="str">
        <f>"07:45"</f>
        <v>07:45</v>
      </c>
    </row>
    <row r="11" spans="1:7" x14ac:dyDescent="0.25">
      <c r="A11" s="35"/>
      <c r="B11" s="35"/>
      <c r="C11" s="35"/>
      <c r="D11" s="35"/>
      <c r="E11" s="35" t="s">
        <v>92</v>
      </c>
      <c r="F11" s="38" t="str">
        <f>"07:48"</f>
        <v>07:48</v>
      </c>
      <c r="G11" s="38" t="str">
        <f>"07:48"</f>
        <v>07:48</v>
      </c>
    </row>
    <row r="12" spans="1:7" x14ac:dyDescent="0.25">
      <c r="A12" s="35" t="s">
        <v>47</v>
      </c>
      <c r="B12" s="35"/>
      <c r="C12" s="35"/>
      <c r="D12" s="35">
        <v>772</v>
      </c>
      <c r="E12" s="35" t="s">
        <v>48</v>
      </c>
      <c r="F12" s="38" t="str">
        <f>"07:55"</f>
        <v>07:55</v>
      </c>
      <c r="G12" s="38" t="str">
        <f>"07:55"</f>
        <v>07:55</v>
      </c>
    </row>
    <row r="13" spans="1:7" x14ac:dyDescent="0.25">
      <c r="A13" s="35" t="s">
        <v>25</v>
      </c>
      <c r="B13" s="35"/>
      <c r="C13" s="35"/>
      <c r="D13" s="35"/>
      <c r="E13" s="35" t="s">
        <v>104</v>
      </c>
      <c r="F13" s="44">
        <v>0.33333333333333331</v>
      </c>
      <c r="G13" s="44"/>
    </row>
    <row r="14" spans="1:7" x14ac:dyDescent="0.25">
      <c r="A14" s="35"/>
      <c r="B14" s="35"/>
      <c r="C14" s="35"/>
      <c r="D14" s="35"/>
      <c r="E14" s="35" t="s">
        <v>105</v>
      </c>
      <c r="F14" s="38" t="str">
        <f>"08:05"</f>
        <v>08:05</v>
      </c>
      <c r="G14" s="38" t="str">
        <f>"08:05"</f>
        <v>08:05</v>
      </c>
    </row>
    <row r="15" spans="1:7" hidden="1" x14ac:dyDescent="0.25">
      <c r="E15" s="20" t="s">
        <v>61</v>
      </c>
      <c r="F15" s="21" t="s">
        <v>83</v>
      </c>
      <c r="G15" s="21" t="s">
        <v>83</v>
      </c>
    </row>
    <row r="16" spans="1:7" hidden="1" x14ac:dyDescent="0.25">
      <c r="A16" s="10"/>
      <c r="E16" s="20" t="s">
        <v>62</v>
      </c>
      <c r="F16" s="21">
        <v>9</v>
      </c>
      <c r="G16" s="21">
        <v>9</v>
      </c>
    </row>
    <row r="17" spans="1:8" hidden="1" x14ac:dyDescent="0.25">
      <c r="E17" s="22" t="s">
        <v>63</v>
      </c>
      <c r="F17" s="40">
        <v>19.61</v>
      </c>
      <c r="G17" s="40">
        <v>18.95</v>
      </c>
    </row>
    <row r="18" spans="1:8" hidden="1" x14ac:dyDescent="0.25">
      <c r="E18" s="23" t="s">
        <v>64</v>
      </c>
      <c r="F18" s="24" t="e">
        <f>#REF!</f>
        <v>#REF!</v>
      </c>
      <c r="G18" s="24" t="e">
        <f>#REF!</f>
        <v>#REF!</v>
      </c>
    </row>
    <row r="19" spans="1:8" hidden="1" x14ac:dyDescent="0.25">
      <c r="A19" s="10"/>
      <c r="E19" s="23" t="s">
        <v>65</v>
      </c>
      <c r="F19" s="39" t="e">
        <f>F18*F17</f>
        <v>#REF!</v>
      </c>
      <c r="G19" s="39" t="e">
        <f>G18*G17</f>
        <v>#REF!</v>
      </c>
      <c r="H19" s="41" t="e">
        <f>F19+G19</f>
        <v>#REF!</v>
      </c>
    </row>
    <row r="22" spans="1:8" ht="15.75" x14ac:dyDescent="0.25">
      <c r="A22" s="11" t="s">
        <v>14</v>
      </c>
    </row>
    <row r="24" spans="1:8" x14ac:dyDescent="0.25">
      <c r="E24" s="4" t="s">
        <v>10</v>
      </c>
      <c r="F24" s="15" t="s">
        <v>12</v>
      </c>
      <c r="G24" s="15" t="s">
        <v>12</v>
      </c>
    </row>
    <row r="25" spans="1:8" ht="15.75" x14ac:dyDescent="0.25">
      <c r="A25" s="8"/>
      <c r="B25" s="8"/>
      <c r="C25" s="9"/>
      <c r="D25" s="8"/>
      <c r="E25" s="16" t="s">
        <v>13</v>
      </c>
      <c r="F25" s="18" t="str">
        <f>"247.005R"</f>
        <v>247.005R</v>
      </c>
      <c r="G25" s="12" t="str">
        <f>"247.005R"</f>
        <v>247.005R</v>
      </c>
    </row>
    <row r="26" spans="1:8" ht="15.75" x14ac:dyDescent="0.25">
      <c r="A26" s="17" t="s">
        <v>2</v>
      </c>
      <c r="B26" s="48" t="s">
        <v>3</v>
      </c>
      <c r="C26" s="49"/>
      <c r="D26" s="17" t="s">
        <v>4</v>
      </c>
      <c r="E26" s="17" t="s">
        <v>5</v>
      </c>
      <c r="F26" s="19" t="s">
        <v>16</v>
      </c>
      <c r="G26" s="14" t="s">
        <v>17</v>
      </c>
    </row>
    <row r="27" spans="1:8" x14ac:dyDescent="0.25">
      <c r="A27" s="35" t="s">
        <v>25</v>
      </c>
      <c r="B27" s="35"/>
      <c r="C27" s="35"/>
      <c r="D27" s="35"/>
      <c r="E27" s="35" t="s">
        <v>9</v>
      </c>
      <c r="F27" s="38"/>
      <c r="G27" s="44">
        <v>0.69305555555555554</v>
      </c>
    </row>
    <row r="28" spans="1:8" x14ac:dyDescent="0.25">
      <c r="A28" s="35"/>
      <c r="B28" s="35"/>
      <c r="C28" s="35"/>
      <c r="D28" s="35"/>
      <c r="E28" s="35" t="s">
        <v>105</v>
      </c>
      <c r="F28" s="44">
        <v>0.52083333333333337</v>
      </c>
      <c r="G28" s="44">
        <v>0.69791666666666663</v>
      </c>
    </row>
    <row r="29" spans="1:8" x14ac:dyDescent="0.25">
      <c r="A29" s="35" t="s">
        <v>47</v>
      </c>
      <c r="B29" s="35"/>
      <c r="C29" s="35"/>
      <c r="D29" s="35">
        <v>772</v>
      </c>
      <c r="E29" s="35" t="s">
        <v>48</v>
      </c>
      <c r="F29" s="38" t="str">
        <f>"12:40"</f>
        <v>12:40</v>
      </c>
      <c r="G29" s="38" t="str">
        <f>"16:55"</f>
        <v>16:55</v>
      </c>
    </row>
    <row r="30" spans="1:8" x14ac:dyDescent="0.25">
      <c r="A30" s="35" t="s">
        <v>6</v>
      </c>
      <c r="B30" s="35"/>
      <c r="C30" s="35"/>
      <c r="D30" s="35"/>
      <c r="E30" s="35" t="s">
        <v>92</v>
      </c>
      <c r="F30" s="38" t="str">
        <f>"12:42"</f>
        <v>12:42</v>
      </c>
      <c r="G30" s="38" t="str">
        <f>"16:57"</f>
        <v>16:57</v>
      </c>
    </row>
    <row r="31" spans="1:8" x14ac:dyDescent="0.25">
      <c r="A31" s="35"/>
      <c r="B31" s="35"/>
      <c r="C31" s="35"/>
      <c r="D31" s="35"/>
      <c r="E31" s="35" t="s">
        <v>99</v>
      </c>
      <c r="F31" s="38" t="str">
        <f>"12:45"</f>
        <v>12:45</v>
      </c>
      <c r="G31" s="38" t="str">
        <f>"17:00"</f>
        <v>17:00</v>
      </c>
    </row>
    <row r="32" spans="1:8" x14ac:dyDescent="0.25">
      <c r="A32" s="35"/>
      <c r="B32" s="35"/>
      <c r="C32" s="35"/>
      <c r="D32" s="35">
        <v>1152</v>
      </c>
      <c r="E32" s="35" t="s">
        <v>46</v>
      </c>
      <c r="F32" s="38" t="str">
        <f>"12:54"</f>
        <v>12:54</v>
      </c>
      <c r="G32" s="38" t="str">
        <f>"17:12"</f>
        <v>17:12</v>
      </c>
    </row>
    <row r="33" spans="1:10" x14ac:dyDescent="0.25">
      <c r="A33" s="35" t="s">
        <v>45</v>
      </c>
      <c r="B33" s="35"/>
      <c r="C33" s="35"/>
      <c r="D33" s="35">
        <v>1352</v>
      </c>
      <c r="E33" s="35" t="s">
        <v>20</v>
      </c>
      <c r="F33" s="38" t="str">
        <f>"13:01"</f>
        <v>13:01</v>
      </c>
      <c r="G33" s="38" t="str">
        <f>"17:20"</f>
        <v>17:20</v>
      </c>
    </row>
    <row r="34" spans="1:10" hidden="1" x14ac:dyDescent="0.25">
      <c r="E34" s="20" t="s">
        <v>61</v>
      </c>
      <c r="F34" s="21" t="s">
        <v>83</v>
      </c>
      <c r="G34" s="21" t="s">
        <v>83</v>
      </c>
    </row>
    <row r="35" spans="1:10" hidden="1" x14ac:dyDescent="0.25">
      <c r="A35" s="10"/>
      <c r="E35" s="20" t="s">
        <v>62</v>
      </c>
      <c r="F35" s="21">
        <v>9</v>
      </c>
      <c r="G35" s="21">
        <v>9</v>
      </c>
    </row>
    <row r="36" spans="1:10" hidden="1" x14ac:dyDescent="0.25">
      <c r="E36" s="22" t="s">
        <v>63</v>
      </c>
      <c r="F36" s="40">
        <v>19.03</v>
      </c>
      <c r="G36" s="40">
        <v>19.13</v>
      </c>
    </row>
    <row r="37" spans="1:10" hidden="1" x14ac:dyDescent="0.25">
      <c r="E37" s="23" t="s">
        <v>64</v>
      </c>
      <c r="F37" s="24" t="e">
        <f>#REF!</f>
        <v>#REF!</v>
      </c>
      <c r="G37" s="24" t="e">
        <f>#REF!</f>
        <v>#REF!</v>
      </c>
      <c r="J37" s="13" t="s">
        <v>119</v>
      </c>
    </row>
    <row r="38" spans="1:10" hidden="1" x14ac:dyDescent="0.25">
      <c r="A38" s="10"/>
      <c r="E38" s="23" t="s">
        <v>65</v>
      </c>
      <c r="F38" s="39" t="e">
        <f>F37*F36</f>
        <v>#REF!</v>
      </c>
      <c r="G38" s="39" t="e">
        <f>G37*G36</f>
        <v>#REF!</v>
      </c>
      <c r="H38" s="41" t="e">
        <f>SUM(F38:G38)</f>
        <v>#REF!</v>
      </c>
      <c r="J38" s="42" t="e">
        <f>H38+H19</f>
        <v>#REF!</v>
      </c>
    </row>
  </sheetData>
  <sheetProtection algorithmName="SHA-512" hashValue="ajKSPDZ3wF759JAzqxIDGY7PX4vYuHZQSWdN8RLKHX0ZMatZurPQ7DkjwY1UQTEjrVHjHSqeIDMMLx8qEs/hpw==" saltValue="kzyPI7VUeqX/3T3wM4lrCQ==" spinCount="100000" sheet="1" objects="1" scenarios="1"/>
  <mergeCells count="2">
    <mergeCell ref="B7:C7"/>
    <mergeCell ref="B26:C26"/>
  </mergeCells>
  <pageMargins left="0.39370078740157477" right="0.39370078740157477" top="0.39370078740157477" bottom="0.39370078740157477" header="0.27559055118110232" footer="0.27559055118110232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6D27-F1D4-4BE2-BE8B-67C54A3CA9C6}">
  <sheetPr>
    <pageSetUpPr fitToPage="1"/>
  </sheetPr>
  <dimension ref="A1:J42"/>
  <sheetViews>
    <sheetView showGridLines="0" showZeros="0" workbookViewId="0">
      <selection activeCell="L8" sqref="L8"/>
    </sheetView>
  </sheetViews>
  <sheetFormatPr baseColWidth="10" defaultRowHeight="15" x14ac:dyDescent="0.25"/>
  <cols>
    <col min="1" max="1" width="15.42578125" bestFit="1" customWidth="1"/>
    <col min="2" max="2" width="8" bestFit="1" customWidth="1"/>
    <col min="3" max="3" width="9" bestFit="1" customWidth="1"/>
    <col min="4" max="4" width="7.28515625" hidden="1" customWidth="1"/>
    <col min="5" max="5" width="28.7109375" customWidth="1"/>
    <col min="6" max="7" width="11.28515625" bestFit="1" customWidth="1"/>
  </cols>
  <sheetData>
    <row r="1" spans="1:7" ht="30.75" customHeight="1" x14ac:dyDescent="0.25">
      <c r="A1" s="1" t="s">
        <v>0</v>
      </c>
    </row>
    <row r="2" spans="1:7" ht="20.25" x14ac:dyDescent="0.3">
      <c r="A2" s="3" t="s">
        <v>1</v>
      </c>
      <c r="B2" s="2" t="s">
        <v>128</v>
      </c>
    </row>
    <row r="3" spans="1:7" ht="18.75" x14ac:dyDescent="0.3">
      <c r="B3" s="37" t="s">
        <v>112</v>
      </c>
    </row>
    <row r="5" spans="1:7" x14ac:dyDescent="0.25">
      <c r="E5" s="4" t="s">
        <v>10</v>
      </c>
      <c r="F5" s="15" t="s">
        <v>12</v>
      </c>
      <c r="G5" s="15" t="s">
        <v>12</v>
      </c>
    </row>
    <row r="6" spans="1:7" ht="15.75" x14ac:dyDescent="0.25">
      <c r="A6" s="8"/>
      <c r="B6" s="8"/>
      <c r="C6" s="9"/>
      <c r="D6" s="8"/>
      <c r="E6" s="16" t="s">
        <v>13</v>
      </c>
      <c r="F6" s="12" t="str">
        <f>"247.006A"</f>
        <v>247.006A</v>
      </c>
      <c r="G6" s="12" t="str">
        <f>"247.006A"</f>
        <v>247.006A</v>
      </c>
    </row>
    <row r="7" spans="1:7" ht="15.75" x14ac:dyDescent="0.25">
      <c r="A7" s="17" t="s">
        <v>2</v>
      </c>
      <c r="B7" s="48" t="s">
        <v>3</v>
      </c>
      <c r="C7" s="49"/>
      <c r="D7" s="17" t="s">
        <v>4</v>
      </c>
      <c r="E7" s="17" t="s">
        <v>5</v>
      </c>
      <c r="F7" s="14" t="s">
        <v>98</v>
      </c>
      <c r="G7" s="14" t="s">
        <v>97</v>
      </c>
    </row>
    <row r="8" spans="1:7" x14ac:dyDescent="0.25">
      <c r="A8" s="35" t="s">
        <v>49</v>
      </c>
      <c r="B8" s="35"/>
      <c r="C8" s="35"/>
      <c r="D8" s="35">
        <v>942</v>
      </c>
      <c r="E8" s="35" t="s">
        <v>50</v>
      </c>
      <c r="F8" s="38" t="str">
        <f>"07:45"</f>
        <v>07:45</v>
      </c>
      <c r="G8" s="38" t="str">
        <f>"07:45"</f>
        <v>07:45</v>
      </c>
    </row>
    <row r="9" spans="1:7" x14ac:dyDescent="0.25">
      <c r="A9" s="35"/>
      <c r="B9" s="35"/>
      <c r="C9" s="35"/>
      <c r="D9" s="35"/>
      <c r="E9" s="35" t="s">
        <v>96</v>
      </c>
      <c r="F9" s="44">
        <v>0.32500000000000001</v>
      </c>
      <c r="G9" s="44">
        <v>0.32500000000000001</v>
      </c>
    </row>
    <row r="10" spans="1:7" x14ac:dyDescent="0.25">
      <c r="A10" s="35" t="s">
        <v>51</v>
      </c>
      <c r="B10" s="35"/>
      <c r="C10" s="35"/>
      <c r="D10" s="35"/>
      <c r="E10" s="35" t="s">
        <v>9</v>
      </c>
      <c r="F10" s="44">
        <v>0.3298611111111111</v>
      </c>
      <c r="G10" s="44"/>
    </row>
    <row r="11" spans="1:7" x14ac:dyDescent="0.25">
      <c r="A11" s="35"/>
      <c r="B11" s="35"/>
      <c r="C11" s="35"/>
      <c r="D11" s="35">
        <v>1661</v>
      </c>
      <c r="E11" s="35" t="s">
        <v>52</v>
      </c>
      <c r="F11" s="44">
        <v>0.33124999999999999</v>
      </c>
      <c r="G11" s="44"/>
    </row>
    <row r="12" spans="1:7" x14ac:dyDescent="0.25">
      <c r="A12" s="35"/>
      <c r="B12" s="35">
        <v>5.6161899999999996</v>
      </c>
      <c r="C12" s="35">
        <v>44.101930000000003</v>
      </c>
      <c r="D12" s="35">
        <v>912</v>
      </c>
      <c r="E12" s="35" t="s">
        <v>20</v>
      </c>
      <c r="F12" s="44">
        <v>0.3347222222222222</v>
      </c>
      <c r="G12" s="44"/>
    </row>
    <row r="13" spans="1:7" x14ac:dyDescent="0.25">
      <c r="A13" s="35"/>
      <c r="B13" s="35"/>
      <c r="C13" s="35"/>
      <c r="D13" s="35"/>
      <c r="E13" s="35" t="s">
        <v>103</v>
      </c>
      <c r="F13" s="44">
        <v>0.33611111111111108</v>
      </c>
      <c r="G13" s="44"/>
    </row>
    <row r="14" spans="1:7" x14ac:dyDescent="0.25">
      <c r="A14" s="35" t="s">
        <v>25</v>
      </c>
      <c r="B14" s="35"/>
      <c r="C14" s="35"/>
      <c r="D14" s="35"/>
      <c r="E14" s="35" t="s">
        <v>105</v>
      </c>
      <c r="F14" s="44">
        <v>0.34375</v>
      </c>
      <c r="G14" s="44">
        <v>0.34375</v>
      </c>
    </row>
    <row r="15" spans="1:7" x14ac:dyDescent="0.25">
      <c r="A15" s="35"/>
      <c r="B15" s="35"/>
      <c r="C15" s="35"/>
      <c r="D15" s="35"/>
      <c r="E15" s="35" t="s">
        <v>9</v>
      </c>
      <c r="F15" s="38" t="str">
        <f>"08:18"</f>
        <v>08:18</v>
      </c>
      <c r="G15" s="44"/>
    </row>
    <row r="16" spans="1:7" hidden="1" x14ac:dyDescent="0.25">
      <c r="E16" s="20" t="s">
        <v>61</v>
      </c>
      <c r="F16" s="21" t="s">
        <v>84</v>
      </c>
      <c r="G16" s="21" t="s">
        <v>84</v>
      </c>
    </row>
    <row r="17" spans="1:8" hidden="1" x14ac:dyDescent="0.25">
      <c r="A17" s="10"/>
      <c r="E17" s="20" t="s">
        <v>62</v>
      </c>
      <c r="F17" s="21">
        <v>3</v>
      </c>
      <c r="G17" s="21">
        <v>3</v>
      </c>
    </row>
    <row r="18" spans="1:8" hidden="1" x14ac:dyDescent="0.25">
      <c r="E18" s="22" t="s">
        <v>63</v>
      </c>
      <c r="F18" s="40">
        <v>25.61</v>
      </c>
      <c r="G18" s="40">
        <v>13.21</v>
      </c>
    </row>
    <row r="19" spans="1:8" hidden="1" x14ac:dyDescent="0.25">
      <c r="E19" s="23" t="s">
        <v>64</v>
      </c>
      <c r="F19" s="24" t="e">
        <f>#REF!</f>
        <v>#REF!</v>
      </c>
      <c r="G19" s="24" t="e">
        <f>#REF!</f>
        <v>#REF!</v>
      </c>
    </row>
    <row r="20" spans="1:8" hidden="1" x14ac:dyDescent="0.25">
      <c r="A20" s="10"/>
      <c r="E20" s="23" t="s">
        <v>65</v>
      </c>
      <c r="F20" s="39" t="e">
        <f>F19*F18</f>
        <v>#REF!</v>
      </c>
      <c r="G20" s="39" t="e">
        <f>G19*G18</f>
        <v>#REF!</v>
      </c>
      <c r="H20" s="41" t="e">
        <f>F20+G20</f>
        <v>#REF!</v>
      </c>
    </row>
    <row r="21" spans="1:8" hidden="1" x14ac:dyDescent="0.25"/>
    <row r="23" spans="1:8" ht="15.75" x14ac:dyDescent="0.25">
      <c r="A23" s="11" t="s">
        <v>14</v>
      </c>
    </row>
    <row r="25" spans="1:8" x14ac:dyDescent="0.25">
      <c r="E25" s="4" t="s">
        <v>10</v>
      </c>
      <c r="F25" s="15" t="s">
        <v>12</v>
      </c>
      <c r="G25" s="15" t="s">
        <v>12</v>
      </c>
    </row>
    <row r="26" spans="1:8" ht="15.75" x14ac:dyDescent="0.25">
      <c r="A26" s="8"/>
      <c r="B26" s="8"/>
      <c r="C26" s="9"/>
      <c r="D26" s="8"/>
      <c r="E26" s="16" t="s">
        <v>13</v>
      </c>
      <c r="F26" s="18" t="str">
        <f>"247.006R"</f>
        <v>247.006R</v>
      </c>
      <c r="G26" s="12" t="str">
        <f>"247.006R"</f>
        <v>247.006R</v>
      </c>
    </row>
    <row r="27" spans="1:8" ht="15.75" x14ac:dyDescent="0.25">
      <c r="A27" s="17" t="s">
        <v>2</v>
      </c>
      <c r="B27" s="48" t="s">
        <v>3</v>
      </c>
      <c r="C27" s="49"/>
      <c r="D27" s="17" t="s">
        <v>4</v>
      </c>
      <c r="E27" s="17" t="s">
        <v>5</v>
      </c>
      <c r="F27" s="19" t="s">
        <v>16</v>
      </c>
      <c r="G27" s="14" t="s">
        <v>17</v>
      </c>
    </row>
    <row r="28" spans="1:8" x14ac:dyDescent="0.25">
      <c r="A28" s="35" t="s">
        <v>25</v>
      </c>
      <c r="B28" s="35"/>
      <c r="C28" s="35"/>
      <c r="D28" s="35"/>
      <c r="E28" s="35" t="s">
        <v>9</v>
      </c>
      <c r="F28" s="38"/>
      <c r="G28" s="44">
        <v>0.69305555555555554</v>
      </c>
    </row>
    <row r="29" spans="1:8" x14ac:dyDescent="0.25">
      <c r="A29" s="35"/>
      <c r="B29" s="35"/>
      <c r="C29" s="35"/>
      <c r="D29" s="35"/>
      <c r="E29" s="35" t="s">
        <v>105</v>
      </c>
      <c r="F29" s="44">
        <v>0.52083333333333337</v>
      </c>
      <c r="G29" s="44">
        <v>0.69791666666666663</v>
      </c>
    </row>
    <row r="30" spans="1:8" x14ac:dyDescent="0.25">
      <c r="A30" s="35" t="s">
        <v>51</v>
      </c>
      <c r="B30" s="35">
        <v>5.6158099999999997</v>
      </c>
      <c r="C30" s="35">
        <v>44.064450000000001</v>
      </c>
      <c r="D30" s="35">
        <v>911</v>
      </c>
      <c r="E30" s="35" t="s">
        <v>9</v>
      </c>
      <c r="F30" s="38"/>
      <c r="G30" s="38" t="str">
        <f>"16:52"</f>
        <v>16:52</v>
      </c>
    </row>
    <row r="31" spans="1:8" x14ac:dyDescent="0.25">
      <c r="A31" s="35"/>
      <c r="B31" s="35"/>
      <c r="C31" s="35"/>
      <c r="D31" s="35">
        <v>1661</v>
      </c>
      <c r="E31" s="35" t="s">
        <v>52</v>
      </c>
      <c r="F31" s="38"/>
      <c r="G31" s="38" t="str">
        <f>"16:55"</f>
        <v>16:55</v>
      </c>
    </row>
    <row r="32" spans="1:8" x14ac:dyDescent="0.25">
      <c r="A32" s="35"/>
      <c r="B32" s="35">
        <v>5.6161899999999996</v>
      </c>
      <c r="C32" s="35">
        <v>44.101930000000003</v>
      </c>
      <c r="D32" s="35">
        <v>912</v>
      </c>
      <c r="E32" s="35" t="s">
        <v>20</v>
      </c>
      <c r="F32" s="38"/>
      <c r="G32" s="38" t="str">
        <f>"17:00"</f>
        <v>17:00</v>
      </c>
    </row>
    <row r="33" spans="1:10" x14ac:dyDescent="0.25">
      <c r="A33" s="35"/>
      <c r="B33" s="35"/>
      <c r="C33" s="35"/>
      <c r="D33" s="35"/>
      <c r="E33" s="35" t="s">
        <v>103</v>
      </c>
      <c r="F33" s="38"/>
      <c r="G33" s="44">
        <v>0.71111111111111114</v>
      </c>
    </row>
    <row r="34" spans="1:10" x14ac:dyDescent="0.25">
      <c r="A34" s="35" t="s">
        <v>49</v>
      </c>
      <c r="B34" s="35"/>
      <c r="C34" s="35"/>
      <c r="D34" s="35"/>
      <c r="E34" s="35" t="s">
        <v>96</v>
      </c>
      <c r="F34" s="44">
        <v>0.5395833333333333</v>
      </c>
      <c r="G34" s="44">
        <v>0.71666666666666667</v>
      </c>
    </row>
    <row r="35" spans="1:10" x14ac:dyDescent="0.25">
      <c r="A35" s="35"/>
      <c r="B35" s="35"/>
      <c r="C35" s="35"/>
      <c r="D35" s="35">
        <v>942</v>
      </c>
      <c r="E35" s="35" t="s">
        <v>50</v>
      </c>
      <c r="F35" s="38" t="str">
        <f>"13:00"</f>
        <v>13:00</v>
      </c>
      <c r="G35" s="38" t="str">
        <f>"17:15"</f>
        <v>17:15</v>
      </c>
    </row>
    <row r="36" spans="1:10" hidden="1" x14ac:dyDescent="0.25">
      <c r="E36" s="20" t="s">
        <v>61</v>
      </c>
      <c r="F36" s="21" t="s">
        <v>84</v>
      </c>
      <c r="G36" s="21" t="s">
        <v>84</v>
      </c>
    </row>
    <row r="37" spans="1:10" hidden="1" x14ac:dyDescent="0.25">
      <c r="E37" s="20" t="s">
        <v>62</v>
      </c>
      <c r="F37" s="21">
        <v>3</v>
      </c>
      <c r="G37" s="21">
        <v>3</v>
      </c>
    </row>
    <row r="38" spans="1:10" hidden="1" x14ac:dyDescent="0.25">
      <c r="E38" s="22" t="s">
        <v>63</v>
      </c>
      <c r="F38" s="40">
        <v>13.01</v>
      </c>
      <c r="G38" s="40">
        <v>21.89</v>
      </c>
    </row>
    <row r="39" spans="1:10" hidden="1" x14ac:dyDescent="0.25">
      <c r="E39" s="23" t="s">
        <v>64</v>
      </c>
      <c r="F39" s="24" t="e">
        <f>#REF!</f>
        <v>#REF!</v>
      </c>
      <c r="G39" s="24" t="e">
        <f>#REF!</f>
        <v>#REF!</v>
      </c>
      <c r="J39" s="13" t="s">
        <v>119</v>
      </c>
    </row>
    <row r="40" spans="1:10" hidden="1" x14ac:dyDescent="0.25">
      <c r="E40" s="23" t="s">
        <v>65</v>
      </c>
      <c r="F40" s="39" t="e">
        <f>F39*F38</f>
        <v>#REF!</v>
      </c>
      <c r="G40" s="39" t="e">
        <f>G39*G38</f>
        <v>#REF!</v>
      </c>
      <c r="H40" s="41" t="e">
        <f>SUM(F40:G40)</f>
        <v>#REF!</v>
      </c>
      <c r="J40" s="42" t="e">
        <f>H20+H40</f>
        <v>#REF!</v>
      </c>
    </row>
    <row r="41" spans="1:10" hidden="1" x14ac:dyDescent="0.25"/>
    <row r="42" spans="1:10" hidden="1" x14ac:dyDescent="0.25"/>
  </sheetData>
  <sheetProtection algorithmName="SHA-512" hashValue="9g5s429mlXrxjTRWR3PozTOTpoTmC45ImIUXaTuBKxwDv59whxfgfk7irAtWoCG5EBHYR/p/Bsdo7OgsK2TmMw==" saltValue="NRNuEkBUlc0e0W6zmztSug==" spinCount="100000" sheet="1" objects="1" scenarios="1"/>
  <mergeCells count="2">
    <mergeCell ref="B7:C7"/>
    <mergeCell ref="B27:C27"/>
  </mergeCells>
  <pageMargins left="0.39370078740157477" right="0.39370078740157477" top="0.39370078740157477" bottom="0.39370078740157477" header="0.27559055118110232" footer="0.2755905511811023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1608B-EA7D-449B-9634-6E27C85CE779}">
  <sheetPr>
    <pageSetUpPr fitToPage="1"/>
  </sheetPr>
  <dimension ref="A1:F31"/>
  <sheetViews>
    <sheetView showGridLines="0" showZeros="0" workbookViewId="0">
      <selection activeCell="J4" sqref="J4"/>
    </sheetView>
  </sheetViews>
  <sheetFormatPr baseColWidth="10" defaultRowHeight="15" x14ac:dyDescent="0.25"/>
  <cols>
    <col min="1" max="1" width="22.5703125" bestFit="1" customWidth="1"/>
    <col min="2" max="2" width="8" bestFit="1" customWidth="1"/>
    <col min="3" max="3" width="9" bestFit="1" customWidth="1"/>
    <col min="4" max="4" width="7.28515625" hidden="1" customWidth="1"/>
    <col min="5" max="5" width="27.7109375" bestFit="1" customWidth="1"/>
    <col min="6" max="6" width="11.28515625" bestFit="1" customWidth="1"/>
  </cols>
  <sheetData>
    <row r="1" spans="1:6" ht="30.75" customHeight="1" x14ac:dyDescent="0.25">
      <c r="A1" s="1" t="s">
        <v>0</v>
      </c>
    </row>
    <row r="2" spans="1:6" ht="20.25" x14ac:dyDescent="0.3">
      <c r="A2" s="3" t="s">
        <v>1</v>
      </c>
      <c r="B2" s="2" t="s">
        <v>113</v>
      </c>
    </row>
    <row r="3" spans="1:6" ht="18.75" x14ac:dyDescent="0.3">
      <c r="B3" s="37" t="s">
        <v>114</v>
      </c>
    </row>
    <row r="5" spans="1:6" x14ac:dyDescent="0.25">
      <c r="E5" s="4" t="s">
        <v>10</v>
      </c>
      <c r="F5" s="15" t="s">
        <v>12</v>
      </c>
    </row>
    <row r="6" spans="1:6" ht="15.75" x14ac:dyDescent="0.25">
      <c r="A6" s="8"/>
      <c r="B6" s="8"/>
      <c r="C6" s="9"/>
      <c r="D6" s="8"/>
      <c r="E6" s="16" t="s">
        <v>13</v>
      </c>
      <c r="F6" s="12" t="str">
        <f>"247.007A"</f>
        <v>247.007A</v>
      </c>
    </row>
    <row r="7" spans="1:6" ht="15.75" x14ac:dyDescent="0.25">
      <c r="A7" s="17" t="s">
        <v>2</v>
      </c>
      <c r="B7" s="48" t="s">
        <v>3</v>
      </c>
      <c r="C7" s="49"/>
      <c r="D7" s="17" t="s">
        <v>4</v>
      </c>
      <c r="E7" s="17" t="s">
        <v>5</v>
      </c>
      <c r="F7" s="14" t="s">
        <v>58</v>
      </c>
    </row>
    <row r="8" spans="1:6" x14ac:dyDescent="0.25">
      <c r="A8" s="35" t="s">
        <v>25</v>
      </c>
      <c r="B8" s="35">
        <v>5.62934</v>
      </c>
      <c r="C8" s="35">
        <v>44.039520000000003</v>
      </c>
      <c r="D8" s="35">
        <v>56</v>
      </c>
      <c r="E8" s="35" t="s">
        <v>39</v>
      </c>
      <c r="F8" s="44">
        <v>0.25</v>
      </c>
    </row>
    <row r="9" spans="1:6" x14ac:dyDescent="0.25">
      <c r="A9" s="35" t="s">
        <v>21</v>
      </c>
      <c r="B9" s="35">
        <v>5.7135300000000004</v>
      </c>
      <c r="C9" s="35">
        <v>44.023139999999998</v>
      </c>
      <c r="D9" s="35">
        <v>810</v>
      </c>
      <c r="E9" s="35" t="s">
        <v>24</v>
      </c>
      <c r="F9" s="44">
        <v>0.26041666666666669</v>
      </c>
    </row>
    <row r="10" spans="1:6" x14ac:dyDescent="0.25">
      <c r="A10" s="35"/>
      <c r="B10" s="35">
        <v>5.7326100000000002</v>
      </c>
      <c r="C10" s="35">
        <v>44.028260000000003</v>
      </c>
      <c r="D10" s="35">
        <v>816</v>
      </c>
      <c r="E10" s="35" t="s">
        <v>23</v>
      </c>
      <c r="F10" s="44">
        <v>0.26180555555555557</v>
      </c>
    </row>
    <row r="11" spans="1:6" x14ac:dyDescent="0.25">
      <c r="A11" s="35" t="s">
        <v>18</v>
      </c>
      <c r="B11" s="35">
        <v>5.7786799999999996</v>
      </c>
      <c r="C11" s="35">
        <v>44.045450000000002</v>
      </c>
      <c r="D11" s="35">
        <v>982</v>
      </c>
      <c r="E11" s="35" t="s">
        <v>20</v>
      </c>
      <c r="F11" s="44">
        <v>0.26874999999999999</v>
      </c>
    </row>
    <row r="12" spans="1:6" x14ac:dyDescent="0.25">
      <c r="A12" s="35" t="s">
        <v>53</v>
      </c>
      <c r="B12" s="35">
        <v>5.8373299999999997</v>
      </c>
      <c r="C12" s="35">
        <v>44.063090000000003</v>
      </c>
      <c r="D12" s="35">
        <v>352</v>
      </c>
      <c r="E12" s="35" t="s">
        <v>54</v>
      </c>
      <c r="F12" s="44">
        <v>0.27499999999999997</v>
      </c>
    </row>
    <row r="13" spans="1:6" x14ac:dyDescent="0.25">
      <c r="A13" s="35" t="s">
        <v>94</v>
      </c>
      <c r="B13" s="35"/>
      <c r="C13" s="35"/>
      <c r="D13" s="35"/>
      <c r="E13" s="35" t="s">
        <v>95</v>
      </c>
      <c r="F13" s="44">
        <v>0.28194444444444444</v>
      </c>
    </row>
    <row r="14" spans="1:6" x14ac:dyDescent="0.25">
      <c r="A14" s="35" t="s">
        <v>55</v>
      </c>
      <c r="B14" s="35">
        <v>6.1806700000000001</v>
      </c>
      <c r="C14" s="35">
        <v>44.072450000000003</v>
      </c>
      <c r="D14" s="35">
        <v>417</v>
      </c>
      <c r="E14" s="35" t="s">
        <v>129</v>
      </c>
      <c r="F14" s="44">
        <v>0.30694444444444441</v>
      </c>
    </row>
    <row r="15" spans="1:6" x14ac:dyDescent="0.25">
      <c r="A15" s="35"/>
      <c r="B15" s="35">
        <v>6.23421</v>
      </c>
      <c r="C15" s="35">
        <v>44.100499999999997</v>
      </c>
      <c r="D15" s="35">
        <v>416</v>
      </c>
      <c r="E15" s="35" t="s">
        <v>56</v>
      </c>
      <c r="F15" s="44">
        <v>0.31388888888888888</v>
      </c>
    </row>
    <row r="16" spans="1:6" x14ac:dyDescent="0.25">
      <c r="A16" s="35"/>
      <c r="B16" s="35">
        <v>6.2310699999999999</v>
      </c>
      <c r="C16" s="35">
        <v>44.091639999999998</v>
      </c>
      <c r="D16" s="35">
        <v>394</v>
      </c>
      <c r="E16" s="35" t="s">
        <v>57</v>
      </c>
      <c r="F16" s="44">
        <v>0.32083333333333336</v>
      </c>
    </row>
    <row r="18" spans="1:6" ht="15.75" x14ac:dyDescent="0.25">
      <c r="A18" s="11" t="s">
        <v>14</v>
      </c>
    </row>
    <row r="20" spans="1:6" x14ac:dyDescent="0.25">
      <c r="E20" s="4" t="s">
        <v>10</v>
      </c>
      <c r="F20" s="15" t="s">
        <v>12</v>
      </c>
    </row>
    <row r="21" spans="1:6" ht="15.75" x14ac:dyDescent="0.25">
      <c r="A21" s="8"/>
      <c r="B21" s="8"/>
      <c r="C21" s="9"/>
      <c r="D21" s="8"/>
      <c r="E21" s="16" t="s">
        <v>13</v>
      </c>
      <c r="F21" s="12" t="str">
        <f>"247.007R"</f>
        <v>247.007R</v>
      </c>
    </row>
    <row r="22" spans="1:6" ht="15.75" x14ac:dyDescent="0.25">
      <c r="A22" s="17" t="s">
        <v>2</v>
      </c>
      <c r="B22" s="48" t="s">
        <v>3</v>
      </c>
      <c r="C22" s="49"/>
      <c r="D22" s="17" t="s">
        <v>4</v>
      </c>
      <c r="E22" s="17" t="s">
        <v>5</v>
      </c>
      <c r="F22" s="14" t="s">
        <v>59</v>
      </c>
    </row>
    <row r="23" spans="1:6" x14ac:dyDescent="0.25">
      <c r="A23" s="35" t="s">
        <v>55</v>
      </c>
      <c r="B23" s="35">
        <v>6.23421</v>
      </c>
      <c r="C23" s="35">
        <v>44.100499999999997</v>
      </c>
      <c r="D23" s="35">
        <v>416</v>
      </c>
      <c r="E23" s="35" t="s">
        <v>56</v>
      </c>
      <c r="F23" s="38" t="str">
        <f>"17:00"</f>
        <v>17:00</v>
      </c>
    </row>
    <row r="24" spans="1:6" x14ac:dyDescent="0.25">
      <c r="A24" s="35"/>
      <c r="B24" s="35">
        <v>6.2310400000000001</v>
      </c>
      <c r="C24" s="35">
        <v>44.091639999999998</v>
      </c>
      <c r="D24" s="35">
        <v>395</v>
      </c>
      <c r="E24" s="35" t="s">
        <v>57</v>
      </c>
      <c r="F24" s="38" t="str">
        <f>"17:10"</f>
        <v>17:10</v>
      </c>
    </row>
    <row r="25" spans="1:6" x14ac:dyDescent="0.25">
      <c r="A25" s="35"/>
      <c r="B25" s="35">
        <v>6.18093</v>
      </c>
      <c r="C25" s="35">
        <v>44.072780000000002</v>
      </c>
      <c r="D25" s="35">
        <v>418</v>
      </c>
      <c r="E25" s="35" t="s">
        <v>129</v>
      </c>
      <c r="F25" s="44">
        <v>0.71944444444444444</v>
      </c>
    </row>
    <row r="26" spans="1:6" x14ac:dyDescent="0.25">
      <c r="A26" s="35" t="s">
        <v>94</v>
      </c>
      <c r="B26" s="35"/>
      <c r="C26" s="35"/>
      <c r="D26" s="35"/>
      <c r="E26" s="35" t="s">
        <v>95</v>
      </c>
      <c r="F26" s="44">
        <v>0.74513888888888891</v>
      </c>
    </row>
    <row r="27" spans="1:6" x14ac:dyDescent="0.25">
      <c r="A27" s="35" t="s">
        <v>53</v>
      </c>
      <c r="B27" s="35">
        <v>5.8509900000000004</v>
      </c>
      <c r="C27" s="35">
        <v>44.063560000000003</v>
      </c>
      <c r="D27" s="35">
        <v>353</v>
      </c>
      <c r="E27" s="35" t="s">
        <v>54</v>
      </c>
      <c r="F27" s="44">
        <v>0.75208333333333333</v>
      </c>
    </row>
    <row r="28" spans="1:6" x14ac:dyDescent="0.25">
      <c r="A28" s="35" t="s">
        <v>18</v>
      </c>
      <c r="B28" s="35">
        <v>5.7786799999999996</v>
      </c>
      <c r="C28" s="35">
        <v>44.045450000000002</v>
      </c>
      <c r="D28" s="35">
        <v>982</v>
      </c>
      <c r="E28" s="35" t="s">
        <v>20</v>
      </c>
      <c r="F28" s="44">
        <v>0.7583333333333333</v>
      </c>
    </row>
    <row r="29" spans="1:6" x14ac:dyDescent="0.25">
      <c r="A29" s="35" t="s">
        <v>21</v>
      </c>
      <c r="B29" s="35">
        <v>5.7326100000000002</v>
      </c>
      <c r="C29" s="35">
        <v>44.028260000000003</v>
      </c>
      <c r="D29" s="35">
        <v>816</v>
      </c>
      <c r="E29" s="35" t="s">
        <v>23</v>
      </c>
      <c r="F29" s="44">
        <v>0.76527777777777783</v>
      </c>
    </row>
    <row r="30" spans="1:6" x14ac:dyDescent="0.25">
      <c r="A30" s="35"/>
      <c r="B30" s="35">
        <v>5.7127400000000002</v>
      </c>
      <c r="C30" s="35">
        <v>44.02319</v>
      </c>
      <c r="D30" s="35">
        <v>811</v>
      </c>
      <c r="E30" s="35" t="s">
        <v>24</v>
      </c>
      <c r="F30" s="44">
        <v>0.76666666666666661</v>
      </c>
    </row>
    <row r="31" spans="1:6" x14ac:dyDescent="0.25">
      <c r="A31" s="35" t="s">
        <v>25</v>
      </c>
      <c r="B31" s="35">
        <v>5.62934</v>
      </c>
      <c r="C31" s="35">
        <v>44.039520000000003</v>
      </c>
      <c r="D31" s="35">
        <v>56</v>
      </c>
      <c r="E31" s="35" t="s">
        <v>39</v>
      </c>
      <c r="F31" s="44">
        <v>0.77708333333333324</v>
      </c>
    </row>
  </sheetData>
  <sheetProtection algorithmName="SHA-512" hashValue="2+9jOXP01p6QOlvNQ2JbGL3Wt++D9vlKoERzazsJfaxJFfMrGoFaij/sUSg53zwwkyX/PtSewUvmDrgGKVUO6g==" saltValue="GkRLDTBmEkT7tImPi2+XsQ==" spinCount="100000" sheet="1" objects="1" scenarios="1"/>
  <mergeCells count="2">
    <mergeCell ref="B7:C7"/>
    <mergeCell ref="B22:C22"/>
  </mergeCells>
  <pageMargins left="0.39370078740157477" right="0.39370078740157477" top="0.39370078740157477" bottom="0.39370078740157477" header="0.27559055118110232" footer="0.2755905511811023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912EC-95F7-4017-9C15-CBD2FA54FD8C}">
  <sheetPr>
    <pageSetUpPr fitToPage="1"/>
  </sheetPr>
  <dimension ref="A1:F20"/>
  <sheetViews>
    <sheetView showGridLines="0" showZeros="0" workbookViewId="0">
      <selection activeCell="M16" sqref="M16"/>
    </sheetView>
  </sheetViews>
  <sheetFormatPr baseColWidth="10" defaultRowHeight="15" x14ac:dyDescent="0.25"/>
  <cols>
    <col min="1" max="1" width="20.7109375" bestFit="1" customWidth="1"/>
    <col min="2" max="2" width="8" bestFit="1" customWidth="1"/>
    <col min="3" max="3" width="9" bestFit="1" customWidth="1"/>
    <col min="4" max="4" width="7.28515625" bestFit="1" customWidth="1"/>
    <col min="5" max="5" width="19.5703125" customWidth="1"/>
    <col min="6" max="6" width="11.28515625" bestFit="1" customWidth="1"/>
  </cols>
  <sheetData>
    <row r="1" spans="1:6" ht="30.75" customHeight="1" x14ac:dyDescent="0.25">
      <c r="A1" s="1" t="s">
        <v>0</v>
      </c>
    </row>
    <row r="2" spans="1:6" ht="20.25" x14ac:dyDescent="0.3">
      <c r="A2" s="3" t="s">
        <v>1</v>
      </c>
      <c r="B2" s="2" t="s">
        <v>115</v>
      </c>
    </row>
    <row r="3" spans="1:6" ht="18.75" x14ac:dyDescent="0.3">
      <c r="B3" s="37" t="s">
        <v>116</v>
      </c>
    </row>
    <row r="5" spans="1:6" x14ac:dyDescent="0.25">
      <c r="E5" s="4" t="s">
        <v>60</v>
      </c>
      <c r="F5" s="15" t="s">
        <v>12</v>
      </c>
    </row>
    <row r="6" spans="1:6" ht="15.75" x14ac:dyDescent="0.25">
      <c r="A6" s="8"/>
      <c r="B6" s="8"/>
      <c r="C6" s="9"/>
      <c r="D6" s="8"/>
      <c r="E6" s="16" t="s">
        <v>13</v>
      </c>
      <c r="F6" s="12" t="str">
        <f>"247.008A"</f>
        <v>247.008A</v>
      </c>
    </row>
    <row r="7" spans="1:6" ht="15.75" x14ac:dyDescent="0.25">
      <c r="A7" s="17" t="s">
        <v>2</v>
      </c>
      <c r="B7" s="48" t="s">
        <v>3</v>
      </c>
      <c r="C7" s="49"/>
      <c r="D7" s="17" t="s">
        <v>4</v>
      </c>
      <c r="E7" s="17" t="s">
        <v>5</v>
      </c>
      <c r="F7" s="14" t="s">
        <v>17</v>
      </c>
    </row>
    <row r="8" spans="1:6" x14ac:dyDescent="0.25">
      <c r="A8" s="35" t="s">
        <v>28</v>
      </c>
      <c r="B8" s="35">
        <v>5.6999399999999998</v>
      </c>
      <c r="C8" s="35">
        <v>44.087299999999999</v>
      </c>
      <c r="D8" s="35">
        <v>556</v>
      </c>
      <c r="E8" s="35" t="s">
        <v>29</v>
      </c>
      <c r="F8" s="38" t="str">
        <f>"08:05"</f>
        <v>08:05</v>
      </c>
    </row>
    <row r="9" spans="1:6" x14ac:dyDescent="0.25">
      <c r="A9" s="35" t="s">
        <v>30</v>
      </c>
      <c r="B9" s="35">
        <v>5.6905900000000003</v>
      </c>
      <c r="C9" s="35">
        <v>44.090290000000003</v>
      </c>
      <c r="D9" s="35">
        <v>1064</v>
      </c>
      <c r="E9" s="35" t="s">
        <v>39</v>
      </c>
      <c r="F9" s="38" t="str">
        <f>"08:10"</f>
        <v>08:10</v>
      </c>
    </row>
    <row r="10" spans="1:6" x14ac:dyDescent="0.25">
      <c r="A10" s="35" t="s">
        <v>41</v>
      </c>
      <c r="B10" s="35">
        <v>5.6724899999999998</v>
      </c>
      <c r="C10" s="35">
        <v>43.971319999999999</v>
      </c>
      <c r="D10" s="35">
        <v>1764</v>
      </c>
      <c r="E10" s="35" t="s">
        <v>9</v>
      </c>
      <c r="F10" s="38" t="str">
        <f>"08:30"</f>
        <v>08:30</v>
      </c>
    </row>
    <row r="13" spans="1:6" ht="15.75" x14ac:dyDescent="0.25">
      <c r="A13" s="11" t="s">
        <v>14</v>
      </c>
    </row>
    <row r="15" spans="1:6" x14ac:dyDescent="0.25">
      <c r="E15" s="4" t="s">
        <v>60</v>
      </c>
      <c r="F15" s="15" t="s">
        <v>12</v>
      </c>
    </row>
    <row r="16" spans="1:6" ht="15.75" x14ac:dyDescent="0.25">
      <c r="A16" s="8"/>
      <c r="B16" s="8"/>
      <c r="C16" s="9"/>
      <c r="D16" s="8"/>
      <c r="E16" s="16" t="s">
        <v>13</v>
      </c>
      <c r="F16" s="12" t="str">
        <f>"247.008R"</f>
        <v>247.008R</v>
      </c>
    </row>
    <row r="17" spans="1:6" ht="15.75" x14ac:dyDescent="0.25">
      <c r="A17" s="17" t="s">
        <v>2</v>
      </c>
      <c r="B17" s="48" t="s">
        <v>3</v>
      </c>
      <c r="C17" s="49"/>
      <c r="D17" s="17" t="s">
        <v>4</v>
      </c>
      <c r="E17" s="17" t="s">
        <v>5</v>
      </c>
      <c r="F17" s="14" t="s">
        <v>17</v>
      </c>
    </row>
    <row r="18" spans="1:6" x14ac:dyDescent="0.25">
      <c r="A18" s="35" t="s">
        <v>41</v>
      </c>
      <c r="B18" s="35">
        <v>5.6724899999999998</v>
      </c>
      <c r="C18" s="35">
        <v>43.971319999999999</v>
      </c>
      <c r="D18" s="35">
        <v>1764</v>
      </c>
      <c r="E18" s="35" t="s">
        <v>9</v>
      </c>
      <c r="F18" s="38" t="str">
        <f>"16:30"</f>
        <v>16:30</v>
      </c>
    </row>
    <row r="19" spans="1:6" x14ac:dyDescent="0.25">
      <c r="A19" s="35" t="s">
        <v>30</v>
      </c>
      <c r="B19" s="35">
        <v>5.6905900000000003</v>
      </c>
      <c r="C19" s="35">
        <v>44.090290000000003</v>
      </c>
      <c r="D19" s="35">
        <v>1064</v>
      </c>
      <c r="E19" s="35" t="s">
        <v>39</v>
      </c>
      <c r="F19" s="38" t="str">
        <f>"16:50"</f>
        <v>16:50</v>
      </c>
    </row>
    <row r="20" spans="1:6" x14ac:dyDescent="0.25">
      <c r="A20" s="35" t="s">
        <v>28</v>
      </c>
      <c r="B20" s="35">
        <v>5.6999399999999998</v>
      </c>
      <c r="C20" s="35">
        <v>44.087299999999999</v>
      </c>
      <c r="D20" s="35">
        <v>556</v>
      </c>
      <c r="E20" s="35" t="s">
        <v>29</v>
      </c>
      <c r="F20" s="38" t="str">
        <f>"16:55"</f>
        <v>16:55</v>
      </c>
    </row>
  </sheetData>
  <sheetProtection algorithmName="SHA-512" hashValue="nKoBrne/MtO83HuW+5L5LsvjORPDjyWoidpTaROCGVUKX7TYBHNhp1kTrP5m9Sq92NqpvybeBNXYTy04sU7Nlg==" saltValue="nEDu7k25L49pvS7Srp9EHA==" spinCount="100000" sheet="1" objects="1" scenarios="1"/>
  <mergeCells count="2">
    <mergeCell ref="B7:C7"/>
    <mergeCell ref="B17:C17"/>
  </mergeCells>
  <pageMargins left="0.39370078740157477" right="0.39370078740157477" top="0.39370078740157477" bottom="0.39370078740157477" header="0.27559055118110232" footer="0.27559055118110232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45B05-AAFD-43E7-9B46-F5B559774507}">
  <sheetPr>
    <pageSetUpPr fitToPage="1"/>
  </sheetPr>
  <dimension ref="A1:L57"/>
  <sheetViews>
    <sheetView showGridLines="0" showZeros="0" tabSelected="1" workbookViewId="0">
      <selection activeCell="K30" sqref="K30"/>
    </sheetView>
  </sheetViews>
  <sheetFormatPr baseColWidth="10" defaultColWidth="11.42578125" defaultRowHeight="15" x14ac:dyDescent="0.25"/>
  <cols>
    <col min="1" max="1" width="25.42578125" style="27" bestFit="1" customWidth="1"/>
    <col min="2" max="2" width="8" style="27" bestFit="1" customWidth="1"/>
    <col min="3" max="3" width="9" style="27" bestFit="1" customWidth="1"/>
    <col min="4" max="4" width="7.28515625" style="27" bestFit="1" customWidth="1"/>
    <col min="5" max="5" width="28.7109375" style="27" bestFit="1" customWidth="1"/>
    <col min="6" max="9" width="8.5703125" style="27" bestFit="1" customWidth="1"/>
    <col min="10" max="16384" width="11.42578125" style="27"/>
  </cols>
  <sheetData>
    <row r="1" spans="1:7" ht="30.75" customHeight="1" x14ac:dyDescent="0.25">
      <c r="A1" s="26" t="s">
        <v>0</v>
      </c>
    </row>
    <row r="2" spans="1:7" ht="20.25" x14ac:dyDescent="0.3">
      <c r="A2" s="28" t="s">
        <v>1</v>
      </c>
      <c r="B2" s="29" t="s">
        <v>117</v>
      </c>
    </row>
    <row r="3" spans="1:7" ht="18.75" x14ac:dyDescent="0.3">
      <c r="B3" s="37" t="s">
        <v>118</v>
      </c>
    </row>
    <row r="5" spans="1:7" x14ac:dyDescent="0.25">
      <c r="E5" s="30"/>
      <c r="F5" s="31"/>
      <c r="G5" s="31"/>
    </row>
    <row r="6" spans="1:7" x14ac:dyDescent="0.25">
      <c r="E6" s="30"/>
      <c r="F6" s="31" t="s">
        <v>120</v>
      </c>
      <c r="G6" s="31" t="s">
        <v>121</v>
      </c>
    </row>
    <row r="7" spans="1:7" ht="15.75" x14ac:dyDescent="0.25">
      <c r="A7" s="8"/>
      <c r="B7" s="8"/>
      <c r="C7" s="9"/>
      <c r="D7" s="8"/>
      <c r="E7" s="16" t="s">
        <v>13</v>
      </c>
      <c r="F7" s="18" t="str">
        <f>"B01A1"</f>
        <v>B01A1</v>
      </c>
      <c r="G7" s="12" t="str">
        <f>"B01A1"</f>
        <v>B01A1</v>
      </c>
    </row>
    <row r="8" spans="1:7" ht="15.75" x14ac:dyDescent="0.25">
      <c r="A8" s="17" t="s">
        <v>2</v>
      </c>
      <c r="B8" s="48" t="s">
        <v>3</v>
      </c>
      <c r="C8" s="49"/>
      <c r="D8" s="17" t="s">
        <v>4</v>
      </c>
      <c r="E8" s="17" t="s">
        <v>5</v>
      </c>
      <c r="F8" s="19" t="s">
        <v>11</v>
      </c>
      <c r="G8" s="14" t="s">
        <v>11</v>
      </c>
    </row>
    <row r="9" spans="1:7" x14ac:dyDescent="0.25">
      <c r="A9" s="47" t="s">
        <v>25</v>
      </c>
      <c r="B9" s="47">
        <v>5.62934</v>
      </c>
      <c r="C9" s="47">
        <v>44.039520000000003</v>
      </c>
      <c r="D9" s="47">
        <v>56</v>
      </c>
      <c r="E9" s="47" t="s">
        <v>39</v>
      </c>
      <c r="F9" s="46" t="str">
        <f>"06:25"</f>
        <v>06:25</v>
      </c>
      <c r="G9" s="46" t="str">
        <f>"06:50"</f>
        <v>06:50</v>
      </c>
    </row>
    <row r="10" spans="1:7" x14ac:dyDescent="0.25">
      <c r="A10" s="47" t="s">
        <v>41</v>
      </c>
      <c r="B10" s="47">
        <v>5.6724399999999999</v>
      </c>
      <c r="C10" s="47">
        <v>43.974519999999998</v>
      </c>
      <c r="D10" s="47">
        <v>928</v>
      </c>
      <c r="E10" s="47" t="s">
        <v>42</v>
      </c>
      <c r="F10" s="46" t="str">
        <f>"06:40"</f>
        <v>06:40</v>
      </c>
      <c r="G10" s="46" t="str">
        <f>"07:00"</f>
        <v>07:00</v>
      </c>
    </row>
    <row r="11" spans="1:7" x14ac:dyDescent="0.25">
      <c r="A11" s="47" t="s">
        <v>66</v>
      </c>
      <c r="B11" s="47">
        <v>5.71617</v>
      </c>
      <c r="C11" s="47">
        <v>43.909239999999997</v>
      </c>
      <c r="D11" s="47">
        <v>1012</v>
      </c>
      <c r="E11" s="47" t="s">
        <v>39</v>
      </c>
      <c r="F11" s="46" t="str">
        <f>"06:50"</f>
        <v>06:50</v>
      </c>
      <c r="G11" s="46" t="str">
        <f>"07:15"</f>
        <v>07:15</v>
      </c>
    </row>
    <row r="12" spans="1:7" x14ac:dyDescent="0.25">
      <c r="A12" s="47"/>
      <c r="B12" s="47">
        <v>5.7071699999999996</v>
      </c>
      <c r="C12" s="47">
        <v>43.889560000000003</v>
      </c>
      <c r="D12" s="47">
        <v>1011</v>
      </c>
      <c r="E12" s="47" t="s">
        <v>67</v>
      </c>
      <c r="F12" s="46" t="str">
        <f>"06:55"</f>
        <v>06:55</v>
      </c>
      <c r="G12" s="46" t="str">
        <f>"07:20"</f>
        <v>07:20</v>
      </c>
    </row>
    <row r="13" spans="1:7" x14ac:dyDescent="0.25">
      <c r="A13" s="47"/>
      <c r="B13" s="47">
        <v>5.7196300000000004</v>
      </c>
      <c r="C13" s="47">
        <v>43.887009999999997</v>
      </c>
      <c r="D13" s="47">
        <v>1008</v>
      </c>
      <c r="E13" s="47" t="s">
        <v>68</v>
      </c>
      <c r="F13" s="46" t="str">
        <f>"06:57"</f>
        <v>06:57</v>
      </c>
      <c r="G13" s="46" t="str">
        <f>"07:22"</f>
        <v>07:22</v>
      </c>
    </row>
    <row r="14" spans="1:7" x14ac:dyDescent="0.25">
      <c r="A14" s="47"/>
      <c r="B14" s="47">
        <v>5.7440600000000002</v>
      </c>
      <c r="C14" s="47">
        <v>43.902670000000001</v>
      </c>
      <c r="D14" s="47">
        <v>1006</v>
      </c>
      <c r="E14" s="47" t="s">
        <v>69</v>
      </c>
      <c r="F14" s="46" t="str">
        <f>"07:02"</f>
        <v>07:02</v>
      </c>
      <c r="G14" s="46" t="str">
        <f>"07:25"</f>
        <v>07:25</v>
      </c>
    </row>
    <row r="15" spans="1:7" x14ac:dyDescent="0.25">
      <c r="A15" s="47" t="s">
        <v>70</v>
      </c>
      <c r="B15" s="47">
        <v>5.7869299999999999</v>
      </c>
      <c r="C15" s="47">
        <v>43.903500000000001</v>
      </c>
      <c r="D15" s="47">
        <v>376</v>
      </c>
      <c r="E15" s="47" t="s">
        <v>39</v>
      </c>
      <c r="F15" s="46" t="str">
        <f>"07:10"</f>
        <v>07:10</v>
      </c>
      <c r="G15" s="46" t="str">
        <f>"07:31"</f>
        <v>07:31</v>
      </c>
    </row>
    <row r="16" spans="1:7" x14ac:dyDescent="0.25">
      <c r="A16" s="47" t="s">
        <v>71</v>
      </c>
      <c r="B16" s="47">
        <v>5.7899099999999999</v>
      </c>
      <c r="C16" s="47">
        <v>43.902419999999999</v>
      </c>
      <c r="D16" s="47">
        <v>997</v>
      </c>
      <c r="E16" s="47" t="s">
        <v>72</v>
      </c>
      <c r="F16" s="46" t="str">
        <f>"07:11"</f>
        <v>07:11</v>
      </c>
      <c r="G16" s="46" t="str">
        <f>"07:32"</f>
        <v>07:32</v>
      </c>
    </row>
    <row r="17" spans="1:9" x14ac:dyDescent="0.25">
      <c r="A17" s="47"/>
      <c r="B17" s="47">
        <v>5.8022099999999996</v>
      </c>
      <c r="C17" s="47">
        <v>43.899929999999998</v>
      </c>
      <c r="D17" s="47">
        <v>994</v>
      </c>
      <c r="E17" s="47" t="s">
        <v>73</v>
      </c>
      <c r="F17" s="46" t="str">
        <f>"07:15"</f>
        <v>07:15</v>
      </c>
      <c r="G17" s="46" t="str">
        <f>"07:35"</f>
        <v>07:35</v>
      </c>
    </row>
    <row r="18" spans="1:9" x14ac:dyDescent="0.25">
      <c r="A18" s="47" t="s">
        <v>74</v>
      </c>
      <c r="B18" s="47">
        <v>5.8432899999999997</v>
      </c>
      <c r="C18" s="47">
        <v>43.874459999999999</v>
      </c>
      <c r="D18" s="47">
        <v>1334</v>
      </c>
      <c r="E18" s="47" t="s">
        <v>75</v>
      </c>
      <c r="F18" s="46" t="str">
        <f>"07:20"</f>
        <v>07:20</v>
      </c>
      <c r="G18" s="46" t="str">
        <f>"07:40"</f>
        <v>07:40</v>
      </c>
    </row>
    <row r="19" spans="1:9" x14ac:dyDescent="0.25">
      <c r="A19" s="47" t="s">
        <v>76</v>
      </c>
      <c r="B19" s="47">
        <v>5.7968500000000001</v>
      </c>
      <c r="C19" s="47">
        <v>43.829050000000002</v>
      </c>
      <c r="D19" s="47">
        <v>644</v>
      </c>
      <c r="E19" s="47" t="s">
        <v>77</v>
      </c>
      <c r="F19" s="46" t="str">
        <f>"07:30"</f>
        <v>07:30</v>
      </c>
      <c r="G19" s="46"/>
    </row>
    <row r="20" spans="1:9" x14ac:dyDescent="0.25">
      <c r="A20" s="47"/>
      <c r="B20" s="47">
        <v>5.7874699999999999</v>
      </c>
      <c r="C20" s="47">
        <v>43.829450000000001</v>
      </c>
      <c r="D20" s="47">
        <v>640</v>
      </c>
      <c r="E20" s="47" t="s">
        <v>101</v>
      </c>
      <c r="F20" s="46" t="str">
        <f>"07:35"</f>
        <v>07:35</v>
      </c>
      <c r="G20" s="46" t="str">
        <f>"07:55"</f>
        <v>07:55</v>
      </c>
    </row>
    <row r="21" spans="1:9" x14ac:dyDescent="0.25">
      <c r="A21" s="47"/>
      <c r="B21" s="47">
        <v>5.78409</v>
      </c>
      <c r="C21" s="47">
        <v>43.836790000000001</v>
      </c>
      <c r="D21" s="47">
        <v>1731</v>
      </c>
      <c r="E21" s="47" t="s">
        <v>78</v>
      </c>
      <c r="F21" s="46" t="str">
        <f>"07:45"</f>
        <v>07:45</v>
      </c>
      <c r="G21" s="46"/>
    </row>
    <row r="22" spans="1:9" x14ac:dyDescent="0.25">
      <c r="A22" s="47"/>
      <c r="B22" s="47">
        <v>5.7934099999999997</v>
      </c>
      <c r="C22" s="47">
        <v>43.823360000000001</v>
      </c>
      <c r="D22" s="47">
        <v>1340</v>
      </c>
      <c r="E22" s="47" t="s">
        <v>79</v>
      </c>
      <c r="F22" s="46" t="str">
        <f>"08:00"</f>
        <v>08:00</v>
      </c>
      <c r="G22" s="46" t="str">
        <f>"08:00"</f>
        <v>08:00</v>
      </c>
    </row>
    <row r="23" spans="1:9" hidden="1" x14ac:dyDescent="0.25">
      <c r="E23" s="20" t="s">
        <v>61</v>
      </c>
      <c r="F23" s="21" t="s">
        <v>86</v>
      </c>
      <c r="G23" s="21" t="s">
        <v>83</v>
      </c>
    </row>
    <row r="24" spans="1:9" hidden="1" x14ac:dyDescent="0.25">
      <c r="A24" s="33"/>
      <c r="E24" s="20" t="s">
        <v>62</v>
      </c>
      <c r="F24" s="21">
        <v>11</v>
      </c>
      <c r="G24" s="21">
        <v>9</v>
      </c>
    </row>
    <row r="25" spans="1:9" hidden="1" x14ac:dyDescent="0.25">
      <c r="E25" s="22" t="s">
        <v>63</v>
      </c>
      <c r="F25" s="40">
        <v>50</v>
      </c>
      <c r="G25" s="40">
        <v>46.23</v>
      </c>
    </row>
    <row r="26" spans="1:9" hidden="1" x14ac:dyDescent="0.25">
      <c r="E26" s="23" t="s">
        <v>64</v>
      </c>
      <c r="F26" s="24" t="e">
        <f>#REF!</f>
        <v>#REF!</v>
      </c>
      <c r="G26" s="24" t="e">
        <f>#REF!</f>
        <v>#REF!</v>
      </c>
    </row>
    <row r="27" spans="1:9" hidden="1" x14ac:dyDescent="0.25">
      <c r="A27" s="33"/>
      <c r="E27" s="23" t="s">
        <v>65</v>
      </c>
      <c r="F27" s="39" t="e">
        <f>F26*F25</f>
        <v>#REF!</v>
      </c>
      <c r="G27" s="39" t="e">
        <f>G26*G25</f>
        <v>#REF!</v>
      </c>
      <c r="H27" s="41" t="e">
        <f>SUM(F27:G27)</f>
        <v>#REF!</v>
      </c>
    </row>
    <row r="28" spans="1:9" hidden="1" x14ac:dyDescent="0.25"/>
    <row r="30" spans="1:9" ht="15.75" x14ac:dyDescent="0.25">
      <c r="A30" s="34" t="s">
        <v>14</v>
      </c>
    </row>
    <row r="32" spans="1:9" x14ac:dyDescent="0.25">
      <c r="E32" s="30"/>
      <c r="F32" s="31"/>
      <c r="G32" s="31"/>
      <c r="H32" s="31"/>
      <c r="I32" s="31"/>
    </row>
    <row r="33" spans="1:9" x14ac:dyDescent="0.25">
      <c r="E33" s="30"/>
      <c r="F33" s="31"/>
      <c r="G33" s="31"/>
      <c r="H33" s="31"/>
      <c r="I33" s="31"/>
    </row>
    <row r="34" spans="1:9" x14ac:dyDescent="0.25">
      <c r="E34" s="30"/>
      <c r="F34" s="31" t="s">
        <v>120</v>
      </c>
      <c r="G34" s="31" t="s">
        <v>121</v>
      </c>
      <c r="H34" s="31" t="s">
        <v>122</v>
      </c>
      <c r="I34" s="31" t="s">
        <v>120</v>
      </c>
    </row>
    <row r="35" spans="1:9" ht="15.75" x14ac:dyDescent="0.25">
      <c r="A35" s="8"/>
      <c r="B35" s="8"/>
      <c r="C35" s="9"/>
      <c r="D35" s="8"/>
      <c r="E35" s="16" t="s">
        <v>13</v>
      </c>
      <c r="F35" s="18" t="str">
        <f>"B01R1"</f>
        <v>B01R1</v>
      </c>
      <c r="G35" s="18" t="str">
        <f>"B01R2"</f>
        <v>B01R2</v>
      </c>
      <c r="H35" s="18" t="str">
        <f>"B01R2"</f>
        <v>B01R2</v>
      </c>
      <c r="I35" s="12" t="str">
        <f>"B01R1"</f>
        <v>B01R1</v>
      </c>
    </row>
    <row r="36" spans="1:9" ht="15.75" x14ac:dyDescent="0.25">
      <c r="A36" s="17" t="s">
        <v>2</v>
      </c>
      <c r="B36" s="48" t="s">
        <v>3</v>
      </c>
      <c r="C36" s="49"/>
      <c r="D36" s="17" t="s">
        <v>4</v>
      </c>
      <c r="E36" s="17" t="s">
        <v>5</v>
      </c>
      <c r="F36" s="19" t="s">
        <v>16</v>
      </c>
      <c r="G36" s="19" t="s">
        <v>17</v>
      </c>
      <c r="H36" s="19" t="s">
        <v>16</v>
      </c>
      <c r="I36" s="14" t="s">
        <v>17</v>
      </c>
    </row>
    <row r="37" spans="1:9" x14ac:dyDescent="0.25">
      <c r="A37" s="47" t="s">
        <v>76</v>
      </c>
      <c r="B37" s="47">
        <v>5.7934099999999997</v>
      </c>
      <c r="C37" s="47">
        <v>43.823360000000001</v>
      </c>
      <c r="D37" s="47">
        <v>1340</v>
      </c>
      <c r="E37" s="47" t="s">
        <v>79</v>
      </c>
      <c r="F37" s="38"/>
      <c r="G37" s="38" t="str">
        <f>"18:00"</f>
        <v>18:00</v>
      </c>
      <c r="H37" s="38" t="str">
        <f>"18:00"</f>
        <v>18:00</v>
      </c>
      <c r="I37" s="38" t="str">
        <f>"18:00"</f>
        <v>18:00</v>
      </c>
    </row>
    <row r="38" spans="1:9" x14ac:dyDescent="0.25">
      <c r="A38" s="47"/>
      <c r="B38" s="47">
        <v>5.7874699999999999</v>
      </c>
      <c r="C38" s="47">
        <v>43.829450000000001</v>
      </c>
      <c r="D38" s="47">
        <v>640</v>
      </c>
      <c r="E38" s="47" t="s">
        <v>101</v>
      </c>
      <c r="F38" s="38" t="str">
        <f>"12:20"</f>
        <v>12:20</v>
      </c>
      <c r="G38" s="38" t="str">
        <f>"18:05"</f>
        <v>18:05</v>
      </c>
      <c r="H38" s="38" t="str">
        <f>"18:05"</f>
        <v>18:05</v>
      </c>
      <c r="I38" s="38" t="str">
        <f>"18:05"</f>
        <v>18:05</v>
      </c>
    </row>
    <row r="39" spans="1:9" x14ac:dyDescent="0.25">
      <c r="A39" s="47"/>
      <c r="B39" s="47">
        <v>5.78409</v>
      </c>
      <c r="C39" s="47">
        <v>43.836790000000001</v>
      </c>
      <c r="D39" s="47">
        <v>1731</v>
      </c>
      <c r="E39" s="47" t="s">
        <v>78</v>
      </c>
      <c r="F39" s="38" t="str">
        <f>"12:25"</f>
        <v>12:25</v>
      </c>
      <c r="G39" s="44"/>
      <c r="H39" s="38"/>
      <c r="I39" s="38" t="str">
        <f>"18:10"</f>
        <v>18:10</v>
      </c>
    </row>
    <row r="40" spans="1:9" x14ac:dyDescent="0.25">
      <c r="A40" s="47"/>
      <c r="B40" s="47">
        <v>5.7968500000000001</v>
      </c>
      <c r="C40" s="47">
        <v>43.829050000000002</v>
      </c>
      <c r="D40" s="47">
        <v>644</v>
      </c>
      <c r="E40" s="47" t="s">
        <v>77</v>
      </c>
      <c r="F40" s="38" t="str">
        <f>"12:35"</f>
        <v>12:35</v>
      </c>
      <c r="G40" s="38"/>
      <c r="H40" s="38"/>
      <c r="I40" s="38" t="str">
        <f>"18:20"</f>
        <v>18:20</v>
      </c>
    </row>
    <row r="41" spans="1:9" x14ac:dyDescent="0.25">
      <c r="A41" s="47" t="s">
        <v>74</v>
      </c>
      <c r="B41" s="47">
        <v>5.8431699999999998</v>
      </c>
      <c r="C41" s="47">
        <v>43.874699999999997</v>
      </c>
      <c r="D41" s="47">
        <v>1335</v>
      </c>
      <c r="E41" s="47" t="s">
        <v>75</v>
      </c>
      <c r="F41" s="38" t="str">
        <f>"12:45"</f>
        <v>12:45</v>
      </c>
      <c r="G41" s="38" t="str">
        <f>"18:15"</f>
        <v>18:15</v>
      </c>
      <c r="H41" s="38" t="str">
        <f>"18:15"</f>
        <v>18:15</v>
      </c>
      <c r="I41" s="38" t="str">
        <f>"18:30"</f>
        <v>18:30</v>
      </c>
    </row>
    <row r="42" spans="1:9" x14ac:dyDescent="0.25">
      <c r="A42" s="47" t="s">
        <v>71</v>
      </c>
      <c r="B42" s="47">
        <v>5.8022299999999998</v>
      </c>
      <c r="C42" s="47">
        <v>43.899990000000003</v>
      </c>
      <c r="D42" s="47">
        <v>995</v>
      </c>
      <c r="E42" s="47" t="s">
        <v>73</v>
      </c>
      <c r="F42" s="38" t="str">
        <f>"12:50"</f>
        <v>12:50</v>
      </c>
      <c r="G42" s="38" t="str">
        <f>"18:20"</f>
        <v>18:20</v>
      </c>
      <c r="H42" s="38" t="str">
        <f>"18:20"</f>
        <v>18:20</v>
      </c>
      <c r="I42" s="38" t="str">
        <f>"18:35"</f>
        <v>18:35</v>
      </c>
    </row>
    <row r="43" spans="1:9" x14ac:dyDescent="0.25">
      <c r="A43" s="47"/>
      <c r="B43" s="47">
        <v>5.7898500000000004</v>
      </c>
      <c r="C43" s="47">
        <v>43.902549999999998</v>
      </c>
      <c r="D43" s="47">
        <v>998</v>
      </c>
      <c r="E43" s="47" t="s">
        <v>72</v>
      </c>
      <c r="F43" s="38" t="str">
        <f>"12:52"</f>
        <v>12:52</v>
      </c>
      <c r="G43" s="38" t="str">
        <f>"18:22"</f>
        <v>18:22</v>
      </c>
      <c r="H43" s="38" t="str">
        <f>"18:22"</f>
        <v>18:22</v>
      </c>
      <c r="I43" s="38" t="str">
        <f>"18:37"</f>
        <v>18:37</v>
      </c>
    </row>
    <row r="44" spans="1:9" x14ac:dyDescent="0.25">
      <c r="A44" s="47" t="s">
        <v>70</v>
      </c>
      <c r="B44" s="47">
        <v>5.7869599999999997</v>
      </c>
      <c r="C44" s="47">
        <v>43.90352</v>
      </c>
      <c r="D44" s="47">
        <v>377</v>
      </c>
      <c r="E44" s="47" t="s">
        <v>39</v>
      </c>
      <c r="F44" s="38" t="str">
        <f>"12:53"</f>
        <v>12:53</v>
      </c>
      <c r="G44" s="38" t="str">
        <f>"18:23"</f>
        <v>18:23</v>
      </c>
      <c r="H44" s="38" t="str">
        <f>"18:23"</f>
        <v>18:23</v>
      </c>
      <c r="I44" s="38" t="str">
        <f>"18:38"</f>
        <v>18:38</v>
      </c>
    </row>
    <row r="45" spans="1:9" x14ac:dyDescent="0.25">
      <c r="A45" s="47" t="s">
        <v>66</v>
      </c>
      <c r="B45" s="47">
        <v>5.7454999999999998</v>
      </c>
      <c r="C45" s="47">
        <v>43.90455</v>
      </c>
      <c r="D45" s="47">
        <v>1007</v>
      </c>
      <c r="E45" s="47" t="s">
        <v>69</v>
      </c>
      <c r="F45" s="44">
        <v>0.54166666666666663</v>
      </c>
      <c r="G45" s="38" t="str">
        <f>"18:31"</f>
        <v>18:31</v>
      </c>
      <c r="H45" s="38" t="str">
        <f>"18:31"</f>
        <v>18:31</v>
      </c>
      <c r="I45" s="38" t="str">
        <f>"18:48"</f>
        <v>18:48</v>
      </c>
    </row>
    <row r="46" spans="1:9" x14ac:dyDescent="0.25">
      <c r="A46" s="47"/>
      <c r="B46" s="47">
        <v>5.7196300000000004</v>
      </c>
      <c r="C46" s="47">
        <v>43.887009999999997</v>
      </c>
      <c r="D46" s="47">
        <v>1009</v>
      </c>
      <c r="E46" s="47" t="s">
        <v>68</v>
      </c>
      <c r="F46" s="38" t="str">
        <f>"13:04"</f>
        <v>13:04</v>
      </c>
      <c r="G46" s="38" t="str">
        <f>"18:34"</f>
        <v>18:34</v>
      </c>
      <c r="H46" s="38" t="str">
        <f>"18:34"</f>
        <v>18:34</v>
      </c>
      <c r="I46" s="44">
        <v>0.78541666666666676</v>
      </c>
    </row>
    <row r="47" spans="1:9" x14ac:dyDescent="0.25">
      <c r="A47" s="47"/>
      <c r="B47" s="47">
        <v>5.7071699999999996</v>
      </c>
      <c r="C47" s="47">
        <v>43.889560000000003</v>
      </c>
      <c r="D47" s="47">
        <v>1011</v>
      </c>
      <c r="E47" s="47" t="s">
        <v>67</v>
      </c>
      <c r="F47" s="38" t="str">
        <f>"13:05"</f>
        <v>13:05</v>
      </c>
      <c r="G47" s="38" t="str">
        <f>"18:35"</f>
        <v>18:35</v>
      </c>
      <c r="H47" s="38" t="str">
        <f>"18:35"</f>
        <v>18:35</v>
      </c>
      <c r="I47" s="38" t="str">
        <f>"18:53"</f>
        <v>18:53</v>
      </c>
    </row>
    <row r="48" spans="1:9" x14ac:dyDescent="0.25">
      <c r="A48" s="47"/>
      <c r="B48" s="47">
        <v>5.71617</v>
      </c>
      <c r="C48" s="47">
        <v>43.909239999999997</v>
      </c>
      <c r="D48" s="47">
        <v>1012</v>
      </c>
      <c r="E48" s="47" t="s">
        <v>39</v>
      </c>
      <c r="F48" s="38" t="str">
        <f>"13:10"</f>
        <v>13:10</v>
      </c>
      <c r="G48" s="38" t="str">
        <f>"18:40"</f>
        <v>18:40</v>
      </c>
      <c r="H48" s="38" t="str">
        <f>"18:40"</f>
        <v>18:40</v>
      </c>
      <c r="I48" s="38" t="str">
        <f>"18:57"</f>
        <v>18:57</v>
      </c>
    </row>
    <row r="49" spans="1:12" x14ac:dyDescent="0.25">
      <c r="A49" s="47" t="s">
        <v>41</v>
      </c>
      <c r="B49" s="47">
        <v>5.6724399999999999</v>
      </c>
      <c r="C49" s="47">
        <v>43.974519999999998</v>
      </c>
      <c r="D49" s="47">
        <v>928</v>
      </c>
      <c r="E49" s="47" t="s">
        <v>42</v>
      </c>
      <c r="F49" s="38" t="str">
        <f>"13:20"</f>
        <v>13:20</v>
      </c>
      <c r="G49" s="38" t="str">
        <f>"18:50"</f>
        <v>18:50</v>
      </c>
      <c r="H49" s="38" t="str">
        <f>"18:50"</f>
        <v>18:50</v>
      </c>
      <c r="I49" s="38" t="str">
        <f>"19:07"</f>
        <v>19:07</v>
      </c>
    </row>
    <row r="50" spans="1:12" x14ac:dyDescent="0.25">
      <c r="A50" s="47" t="s">
        <v>25</v>
      </c>
      <c r="B50" s="47">
        <v>5.62934</v>
      </c>
      <c r="C50" s="47">
        <v>44.039520000000003</v>
      </c>
      <c r="D50" s="47">
        <v>56</v>
      </c>
      <c r="E50" s="47" t="s">
        <v>39</v>
      </c>
      <c r="F50" s="38" t="str">
        <f>"13:30"</f>
        <v>13:30</v>
      </c>
      <c r="G50" s="38" t="str">
        <f>"19:00"</f>
        <v>19:00</v>
      </c>
      <c r="H50" s="38" t="str">
        <f>"19:00"</f>
        <v>19:00</v>
      </c>
      <c r="I50" s="38" t="str">
        <f>"19:20"</f>
        <v>19:20</v>
      </c>
    </row>
    <row r="51" spans="1:12" hidden="1" x14ac:dyDescent="0.25">
      <c r="E51" s="20" t="s">
        <v>61</v>
      </c>
      <c r="F51" s="21" t="s">
        <v>86</v>
      </c>
      <c r="G51" s="21" t="s">
        <v>83</v>
      </c>
      <c r="H51" s="21" t="s">
        <v>83</v>
      </c>
      <c r="I51" s="21" t="s">
        <v>86</v>
      </c>
    </row>
    <row r="52" spans="1:12" hidden="1" x14ac:dyDescent="0.25">
      <c r="A52" s="33"/>
      <c r="E52" s="20" t="s">
        <v>62</v>
      </c>
      <c r="F52" s="21">
        <v>11</v>
      </c>
      <c r="G52" s="21">
        <v>9</v>
      </c>
      <c r="H52" s="21">
        <v>9</v>
      </c>
      <c r="I52" s="21">
        <v>11</v>
      </c>
    </row>
    <row r="53" spans="1:12" hidden="1" x14ac:dyDescent="0.25">
      <c r="E53" s="22" t="s">
        <v>63</v>
      </c>
      <c r="F53" s="40">
        <v>53.02</v>
      </c>
      <c r="G53" s="40">
        <v>51.54</v>
      </c>
      <c r="H53" s="40">
        <v>51.54</v>
      </c>
      <c r="I53" s="40">
        <v>57.05</v>
      </c>
    </row>
    <row r="54" spans="1:12" hidden="1" x14ac:dyDescent="0.25">
      <c r="E54" s="23" t="s">
        <v>64</v>
      </c>
      <c r="F54" s="24" t="e">
        <f>#REF!</f>
        <v>#REF!</v>
      </c>
      <c r="G54" s="24" t="e">
        <f>#REF!</f>
        <v>#REF!</v>
      </c>
      <c r="H54" s="24" t="e">
        <f>#REF!</f>
        <v>#REF!</v>
      </c>
      <c r="I54" s="24" t="e">
        <f>#REF!</f>
        <v>#REF!</v>
      </c>
      <c r="L54" s="32" t="s">
        <v>119</v>
      </c>
    </row>
    <row r="55" spans="1:12" hidden="1" x14ac:dyDescent="0.25">
      <c r="E55" s="23" t="s">
        <v>65</v>
      </c>
      <c r="F55" s="39" t="e">
        <f>F54*F53</f>
        <v>#REF!</v>
      </c>
      <c r="G55" s="39" t="e">
        <f t="shared" ref="G55:I55" si="0">G54*G53</f>
        <v>#REF!</v>
      </c>
      <c r="H55" s="39" t="e">
        <f t="shared" si="0"/>
        <v>#REF!</v>
      </c>
      <c r="I55" s="39" t="e">
        <f t="shared" si="0"/>
        <v>#REF!</v>
      </c>
      <c r="J55" s="43" t="e">
        <f>SUM(F55:I55)</f>
        <v>#REF!</v>
      </c>
      <c r="L55" s="42" t="e">
        <f>H27+J55</f>
        <v>#REF!</v>
      </c>
    </row>
    <row r="56" spans="1:12" hidden="1" x14ac:dyDescent="0.25">
      <c r="A56" s="33"/>
    </row>
    <row r="57" spans="1:12" hidden="1" x14ac:dyDescent="0.25"/>
  </sheetData>
  <sheetProtection algorithmName="SHA-512" hashValue="d4pUZUQroqrRCe7Q/jY28jRjsvhrEav2inlWpi7ybBdjWt/2yHRIGs3j/kLFkgvwaUpNxRrKg5y8LXkx9R3IeA==" saltValue="Sa3/mqeS1ZhXs/o27cC49Q==" spinCount="100000" sheet="1" objects="1" scenarios="1"/>
  <mergeCells count="2">
    <mergeCell ref="B8:C8"/>
    <mergeCell ref="B36:C36"/>
  </mergeCells>
  <pageMargins left="0.25" right="0.25" top="0.75" bottom="0.75" header="0.3" footer="0.3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B62FA607A044BB6BD712E0D8DDA0A" ma:contentTypeVersion="4" ma:contentTypeDescription="Crée un document." ma:contentTypeScope="" ma:versionID="1bb2e0ce3dd35cf3fbfa58d9f5403c0a">
  <xsd:schema xmlns:xsd="http://www.w3.org/2001/XMLSchema" xmlns:xs="http://www.w3.org/2001/XMLSchema" xmlns:p="http://schemas.microsoft.com/office/2006/metadata/properties" xmlns:ns2="7d3a18fc-e97d-4d8f-8310-11680bc893ec" xmlns:ns3="600934bd-b228-4740-981d-9faae0a8dd0e" targetNamespace="http://schemas.microsoft.com/office/2006/metadata/properties" ma:root="true" ma:fieldsID="0e977043256fc012240edcf1f31030a5" ns2:_="" ns3:_="">
    <xsd:import namespace="7d3a18fc-e97d-4d8f-8310-11680bc893ec"/>
    <xsd:import namespace="600934bd-b228-4740-981d-9faae0a8d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a18fc-e97d-4d8f-8310-11680bc89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934bd-b228-4740-981d-9faae0a8d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721517-91C2-4BBC-9D36-3193CCBC42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8FC3D-894E-4168-BD9B-7B426FA30F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695B0E-8358-438B-BDE3-D21D8047E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a18fc-e97d-4d8f-8310-11680bc893ec"/>
    <ds:schemaRef ds:uri="600934bd-b228-4740-981d-9faae0a8d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4701</vt:lpstr>
      <vt:lpstr>4702</vt:lpstr>
      <vt:lpstr>4703</vt:lpstr>
      <vt:lpstr>4704</vt:lpstr>
      <vt:lpstr>4705</vt:lpstr>
      <vt:lpstr>4706</vt:lpstr>
      <vt:lpstr>4707</vt:lpstr>
      <vt:lpstr>4708</vt:lpstr>
      <vt:lpstr>470</vt:lpstr>
      <vt:lpstr>'470'!Zone_d_impression</vt:lpstr>
      <vt:lpstr>'4701'!Zone_d_impression</vt:lpstr>
      <vt:lpstr>'4702'!Zone_d_impression</vt:lpstr>
      <vt:lpstr>'4703'!Zone_d_impression</vt:lpstr>
      <vt:lpstr>'4704'!Zone_d_impression</vt:lpstr>
      <vt:lpstr>'4705'!Zone_d_impression</vt:lpstr>
      <vt:lpstr>'4706'!Zone_d_impression</vt:lpstr>
      <vt:lpstr>'4707'!Zone_d_impression</vt:lpstr>
      <vt:lpstr>'4708'!Zone_d_impression</vt:lpstr>
    </vt:vector>
  </TitlesOfParts>
  <Company>R?gion SUD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DAMY Carole</dc:creator>
  <cp:lastModifiedBy>Stéphanie SUMIAN</cp:lastModifiedBy>
  <cp:lastPrinted>2023-08-28T16:14:36Z</cp:lastPrinted>
  <dcterms:created xsi:type="dcterms:W3CDTF">2020-08-10T09:14:42Z</dcterms:created>
  <dcterms:modified xsi:type="dcterms:W3CDTF">2023-09-07T11:27:57Z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0x01010063FB62FA607A044BB6BD712E0D8DDA0A</vt:lpwstr>
  </property>
</Properties>
</file>